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18.xml" ContentType="application/vnd.openxmlformats-officedocument.drawing+xml"/>
  <Override PartName="/xl/drawings/drawing1.xml" ContentType="application/vnd.openxmlformats-officedocument.drawing+xml"/>
  <Override PartName="/xl/drawings/drawing8.xml" ContentType="application/vnd.openxmlformats-officedocument.drawing+xml"/>
  <Override PartName="/xl/worksheets/sheet30.xml" ContentType="application/vnd.openxmlformats-officedocument.spreadsheetml.worksheet+xml"/>
  <Override PartName="/xl/drawings/drawing7.xml" ContentType="application/vnd.openxmlformats-officedocument.drawing+xml"/>
  <Override PartName="/xl/worksheets/sheet29.xml" ContentType="application/vnd.openxmlformats-officedocument.spreadsheetml.worksheet+xml"/>
  <Override PartName="/xl/drawings/drawing9.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drawings/drawing10.xml" ContentType="application/vnd.openxmlformats-officedocument.drawing+xml"/>
  <Override PartName="/xl/worksheets/sheet28.xml" ContentType="application/vnd.openxmlformats-officedocument.spreadsheetml.worksheet+xml"/>
  <Override PartName="/xl/worksheets/sheet31.xml" ContentType="application/vnd.openxmlformats-officedocument.spreadsheetml.worksheet+xml"/>
  <Override PartName="/xl/drawings/drawing6.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styles.xml" ContentType="application/vnd.openxmlformats-officedocument.spreadsheetml.styles+xml"/>
  <Override PartName="/xl/drawings/drawing4.xml" ContentType="application/vnd.openxmlformats-officedocument.drawing+xml"/>
  <Override PartName="/xl/sharedStrings.xml" ContentType="application/vnd.openxmlformats-officedocument.spreadsheetml.sharedStrings+xml"/>
  <Override PartName="/xl/worksheets/sheet25.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4.xml" ContentType="application/vnd.openxmlformats-officedocument.drawing+xml"/>
  <Override PartName="/xl/worksheets/sheet9.xml" ContentType="application/vnd.openxmlformats-officedocument.spreadsheetml.worksheet+xml"/>
  <Override PartName="/xl/drawings/drawing15.xml" ContentType="application/vnd.openxmlformats-officedocument.drawing+xml"/>
  <Override PartName="/xl/worksheets/sheet8.xml" ContentType="application/vnd.openxmlformats-officedocument.spreadsheetml.worksheet+xml"/>
  <Override PartName="/xl/drawings/drawing17.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6.xml" ContentType="application/vnd.openxmlformats-officedocument.drawing+xml"/>
  <Override PartName="/xl/worksheets/sheet7.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drawings/drawing11.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15600" windowHeight="7095"/>
  </bookViews>
  <sheets>
    <sheet name="Sheet1" sheetId="1" r:id="rId1"/>
    <sheet name="First " sheetId="2" r:id="rId2"/>
    <sheet name="Preface " sheetId="3" r:id="rId3"/>
    <sheet name="Index" sheetId="4" r:id="rId4"/>
    <sheet name="Introduction" sheetId="5" r:id="rId5"/>
    <sheet name="Data " sheetId="6" r:id="rId6"/>
    <sheet name="Concepts  " sheetId="48" r:id="rId7"/>
    <sheet name="CH1" sheetId="8" r:id="rId8"/>
    <sheet name="1" sheetId="31" r:id="rId9"/>
    <sheet name="CH2" sheetId="10" r:id="rId10"/>
    <sheet name="2 " sheetId="32" r:id="rId11"/>
    <sheet name="3 " sheetId="38" r:id="rId12"/>
    <sheet name="4 " sheetId="39" r:id="rId13"/>
    <sheet name="5 " sheetId="35" r:id="rId14"/>
    <sheet name="6" sheetId="36" r:id="rId15"/>
    <sheet name="CH3" sheetId="16" r:id="rId16"/>
    <sheet name="7" sheetId="17" r:id="rId17"/>
    <sheet name="8" sheetId="18" r:id="rId18"/>
    <sheet name="9" sheetId="19" r:id="rId19"/>
    <sheet name="10" sheetId="20" r:id="rId20"/>
    <sheet name="11 " sheetId="45" r:id="rId21"/>
    <sheet name="CH4" sheetId="22" r:id="rId22"/>
    <sheet name="12" sheetId="23" r:id="rId23"/>
    <sheet name="13" sheetId="24" r:id="rId24"/>
    <sheet name="14" sheetId="25" r:id="rId25"/>
    <sheet name="15" sheetId="26" r:id="rId26"/>
    <sheet name="16" sheetId="27" r:id="rId27"/>
    <sheet name="17" sheetId="28" r:id="rId28"/>
    <sheet name="18 " sheetId="44" r:id="rId29"/>
    <sheet name="Sheet2" sheetId="46" r:id="rId30"/>
    <sheet name="Sheet3" sheetId="47" r:id="rId31"/>
  </sheets>
  <definedNames>
    <definedName name="_xlnm._FilterDatabase" localSheetId="19" hidden="1">'10'!$A$1:$A$21</definedName>
    <definedName name="_xlnm._FilterDatabase" localSheetId="22" hidden="1">'12'!$A$1:$A$20</definedName>
    <definedName name="_xlnm._FilterDatabase" localSheetId="23" hidden="1">'13'!$A$1:$A$21</definedName>
    <definedName name="_xlnm._FilterDatabase" localSheetId="25" hidden="1">'15'!$A$1:$A$17</definedName>
    <definedName name="_xlnm._FilterDatabase" localSheetId="26" hidden="1">'16'!$A$2:$A$17</definedName>
    <definedName name="_xlnm._FilterDatabase" localSheetId="27" hidden="1">'17'!$A$1:$A$20</definedName>
    <definedName name="_xlnm._FilterDatabase" localSheetId="10" hidden="1">'2 '!$A$1:$A$17</definedName>
    <definedName name="_xlnm._FilterDatabase" localSheetId="11" hidden="1">'3 '!$A$1:$A$29</definedName>
    <definedName name="_xlnm._FilterDatabase" localSheetId="12" hidden="1">'4 '!$A$1:$A$20</definedName>
    <definedName name="_xlnm._FilterDatabase" localSheetId="13" hidden="1">'5 '!$A$1:$A$23</definedName>
    <definedName name="_xlnm._FilterDatabase" localSheetId="16" hidden="1">'7'!$A$1:$A$100</definedName>
    <definedName name="_xlnm._FilterDatabase" localSheetId="17" hidden="1">'8'!$A$1:$A$17</definedName>
    <definedName name="_xlnm._FilterDatabase" localSheetId="18" hidden="1">'9'!$A$1:$A$17</definedName>
    <definedName name="_xlnm.Print_Area" localSheetId="8">'1'!$B$1:$K$102</definedName>
    <definedName name="_xlnm.Print_Area" localSheetId="19">'10'!$A$1:$M$101</definedName>
    <definedName name="_xlnm.Print_Area" localSheetId="20">'11 '!$A$1:$K$101</definedName>
    <definedName name="_xlnm.Print_Area" localSheetId="22">'12'!$A$1:$M$102</definedName>
    <definedName name="_xlnm.Print_Area" localSheetId="23">'13'!$A$1:$J$102</definedName>
    <definedName name="_xlnm.Print_Area" localSheetId="25">'15'!$A$1:$M$99</definedName>
    <definedName name="_xlnm.Print_Area" localSheetId="26">'16'!$A$1:$N$99</definedName>
    <definedName name="_xlnm.Print_Area" localSheetId="27">'17'!$A$1:$M$102</definedName>
    <definedName name="_xlnm.Print_Area" localSheetId="28">'18 '!$A$1:$K$102</definedName>
    <definedName name="_xlnm.Print_Area" localSheetId="10">'2 '!$A$1:$J$51</definedName>
    <definedName name="_xlnm.Print_Area" localSheetId="11">'3 '!$A$1:$M$48</definedName>
    <definedName name="_xlnm.Print_Area" localSheetId="12">'4 '!$A$1:$N$48</definedName>
    <definedName name="_xlnm.Print_Area" localSheetId="13">'5 '!$A$1:$M$51</definedName>
    <definedName name="_xlnm.Print_Area" localSheetId="16">'7'!$A$1:$J$101</definedName>
    <definedName name="_xlnm.Print_Area" localSheetId="17">'8'!$A$1:$M$98</definedName>
    <definedName name="_xlnm.Print_Area" localSheetId="18">'9'!$A$1:$N$98</definedName>
    <definedName name="_xlnm.Print_Area" localSheetId="7">'CH1'!$A$1:$A$1</definedName>
    <definedName name="_xlnm.Print_Area" localSheetId="9">'CH2'!$A$1:$A$1</definedName>
    <definedName name="_xlnm.Print_Area" localSheetId="15">'CH3'!$A$1:$A$1</definedName>
    <definedName name="_xlnm.Print_Area" localSheetId="21">'CH4'!$A$1:$A$1</definedName>
    <definedName name="_xlnm.Print_Area" localSheetId="6">'Concepts  '!$A$1:$E$83</definedName>
    <definedName name="_xlnm.Print_Area" localSheetId="5">'Data '!$A$1:$E$9</definedName>
    <definedName name="_xlnm.Print_Area" localSheetId="1">'First '!$A$1:$D$5</definedName>
    <definedName name="_xlnm.Print_Area" localSheetId="3">Index!$A$1:$E$31</definedName>
    <definedName name="_xlnm.Print_Area" localSheetId="4">Introduction!$A$1:$E$17</definedName>
    <definedName name="_xlnm.Print_Area" localSheetId="2">'Preface '!$A$1:$E$7</definedName>
    <definedName name="_xlnm.Print_Area" localSheetId="0">Sheet1!$A$1:$M$35</definedName>
    <definedName name="_xlnm.Print_Titles" localSheetId="8">'1'!$1:$10</definedName>
    <definedName name="_xlnm.Print_Titles" localSheetId="19">'10'!$1:$10</definedName>
    <definedName name="_xlnm.Print_Titles" localSheetId="20">'11 '!$1:$10</definedName>
    <definedName name="_xlnm.Print_Titles" localSheetId="22">'12'!$2:$10</definedName>
    <definedName name="_xlnm.Print_Titles" localSheetId="23">'13'!$1:$10</definedName>
    <definedName name="_xlnm.Print_Titles" localSheetId="25">'15'!$1:$7</definedName>
    <definedName name="_xlnm.Print_Titles" localSheetId="26">'16'!$1:$7</definedName>
    <definedName name="_xlnm.Print_Titles" localSheetId="27">'17'!$1:$10</definedName>
    <definedName name="_xlnm.Print_Titles" localSheetId="28">'18 '!$1:$10</definedName>
    <definedName name="_xlnm.Print_Titles" localSheetId="10">'2 '!$1:$10</definedName>
    <definedName name="_xlnm.Print_Titles" localSheetId="11">'3 '!$1:$7</definedName>
    <definedName name="_xlnm.Print_Titles" localSheetId="12">'4 '!$1:$7</definedName>
    <definedName name="_xlnm.Print_Titles" localSheetId="13">'5 '!$1:$10</definedName>
    <definedName name="_xlnm.Print_Titles" localSheetId="14">'6'!$1:$10</definedName>
    <definedName name="_xlnm.Print_Titles" localSheetId="16">'7'!$1:$10</definedName>
    <definedName name="_xlnm.Print_Titles" localSheetId="17">'8'!$2:$7</definedName>
    <definedName name="_xlnm.Print_Titles" localSheetId="18">'9'!$1:$7</definedName>
    <definedName name="_xlnm.Print_Titles" localSheetId="6">'Concepts  '!$1:$1</definedName>
    <definedName name="_xlnm.Print_Titles" localSheetId="5">'Data '!$1:$1</definedName>
    <definedName name="_xlnm.Print_Titles" localSheetId="3">Index!$1:$4</definedName>
    <definedName name="_xlnm.Print_Titles" localSheetId="4">Introduction!$1:$1</definedName>
  </definedNames>
  <calcPr calcId="145621" calcMode="manual"/>
</workbook>
</file>

<file path=xl/calcChain.xml><?xml version="1.0" encoding="utf-8"?>
<calcChain xmlns="http://schemas.openxmlformats.org/spreadsheetml/2006/main">
  <c r="D95" i="28" l="1"/>
  <c r="D92" i="28" s="1"/>
  <c r="D85" i="28"/>
  <c r="D82" i="28"/>
  <c r="D77" i="28"/>
  <c r="D74" i="28"/>
  <c r="D66" i="28"/>
  <c r="D61" i="28"/>
  <c r="D54" i="28"/>
  <c r="D51" i="28"/>
  <c r="D44" i="28"/>
  <c r="D41" i="28"/>
  <c r="D33" i="28"/>
  <c r="D30" i="28"/>
  <c r="D27" i="28"/>
  <c r="D18" i="28"/>
  <c r="D17" i="28" s="1"/>
  <c r="D11" i="28"/>
  <c r="D92" i="27"/>
  <c r="C39" i="25"/>
  <c r="C38" i="25"/>
  <c r="C37" i="25"/>
  <c r="D37" i="25"/>
  <c r="D38" i="25"/>
  <c r="D39" i="25"/>
  <c r="D33" i="25"/>
  <c r="D36" i="25"/>
  <c r="D30" i="25"/>
  <c r="D27" i="25"/>
  <c r="D24" i="25"/>
  <c r="D21" i="25"/>
  <c r="D18" i="25"/>
  <c r="D15" i="25"/>
  <c r="D12" i="25"/>
  <c r="E61" i="24"/>
  <c r="D61" i="24"/>
  <c r="C61" i="24" s="1"/>
  <c r="G61" i="24"/>
  <c r="H61" i="24"/>
  <c r="D11" i="24"/>
  <c r="D95" i="24"/>
  <c r="C96" i="24"/>
  <c r="K27" i="23"/>
  <c r="K18" i="23"/>
  <c r="K11" i="23"/>
  <c r="D94" i="20"/>
  <c r="D85" i="20"/>
  <c r="D82" i="20"/>
  <c r="D77" i="20"/>
  <c r="D80" i="20"/>
  <c r="D74" i="20"/>
  <c r="D66" i="20"/>
  <c r="D61" i="20"/>
  <c r="D54" i="20"/>
  <c r="D51" i="20"/>
  <c r="D44" i="20"/>
  <c r="D41" i="20"/>
  <c r="D33" i="20"/>
  <c r="D30" i="20"/>
  <c r="D27" i="20"/>
  <c r="D18" i="20"/>
  <c r="D11" i="20"/>
  <c r="C10" i="18"/>
  <c r="C9" i="18"/>
  <c r="C11" i="18"/>
  <c r="C12" i="18"/>
  <c r="C13" i="18"/>
  <c r="C16" i="18"/>
  <c r="C17" i="18"/>
  <c r="C18" i="18"/>
  <c r="C19" i="18"/>
  <c r="C20" i="18"/>
  <c r="C21" i="18"/>
  <c r="C22" i="18"/>
  <c r="C23" i="18"/>
  <c r="C25" i="18"/>
  <c r="C26" i="18"/>
  <c r="C28" i="18"/>
  <c r="C29" i="18"/>
  <c r="C31" i="18"/>
  <c r="C32" i="18"/>
  <c r="C33" i="18"/>
  <c r="C35" i="18"/>
  <c r="C37" i="18"/>
  <c r="C39" i="18"/>
  <c r="C40" i="18"/>
  <c r="C42" i="18"/>
  <c r="C43" i="18"/>
  <c r="C44" i="18"/>
  <c r="C45" i="18"/>
  <c r="C47" i="18"/>
  <c r="C49" i="18"/>
  <c r="C50" i="18"/>
  <c r="C52" i="18"/>
  <c r="C53" i="18"/>
  <c r="C54" i="18"/>
  <c r="C55" i="18"/>
  <c r="C56" i="18"/>
  <c r="C57" i="18"/>
  <c r="C59" i="18"/>
  <c r="C60" i="18"/>
  <c r="C61" i="18"/>
  <c r="C62" i="18"/>
  <c r="C64" i="18"/>
  <c r="C65" i="18"/>
  <c r="C66" i="18"/>
  <c r="C67" i="18"/>
  <c r="C68" i="18"/>
  <c r="C70" i="18"/>
  <c r="C72" i="18"/>
  <c r="C73" i="18"/>
  <c r="C75" i="18"/>
  <c r="C76" i="18"/>
  <c r="C78" i="18"/>
  <c r="C80" i="18"/>
  <c r="C81" i="18"/>
  <c r="C83" i="18"/>
  <c r="C84" i="18"/>
  <c r="C85" i="18"/>
  <c r="C87" i="18"/>
  <c r="C90" i="18"/>
  <c r="C92" i="18"/>
  <c r="C93" i="18"/>
  <c r="C94" i="18"/>
  <c r="C95" i="18"/>
  <c r="C97" i="18"/>
  <c r="C8" i="38"/>
  <c r="G75" i="39"/>
  <c r="C47" i="39"/>
  <c r="C46" i="39"/>
  <c r="C45" i="39"/>
  <c r="C44" i="39"/>
  <c r="C43" i="39"/>
  <c r="C42" i="39"/>
  <c r="C41" i="39"/>
  <c r="L40" i="39"/>
  <c r="K40" i="39"/>
  <c r="J40" i="39"/>
  <c r="C40" i="39" s="1"/>
  <c r="I40" i="39"/>
  <c r="H40" i="39"/>
  <c r="G40" i="39"/>
  <c r="F40" i="39"/>
  <c r="E40" i="39"/>
  <c r="D40" i="39"/>
  <c r="C39" i="39"/>
  <c r="C38" i="39"/>
  <c r="C37" i="39"/>
  <c r="C36" i="39"/>
  <c r="C35" i="39"/>
  <c r="C34" i="39"/>
  <c r="L33" i="39"/>
  <c r="K33" i="39"/>
  <c r="J33" i="39"/>
  <c r="C33" i="39" s="1"/>
  <c r="I33" i="39"/>
  <c r="H33" i="39"/>
  <c r="G33" i="39"/>
  <c r="F33" i="39"/>
  <c r="E33" i="39"/>
  <c r="D33" i="39"/>
  <c r="C32" i="39"/>
  <c r="C31" i="39"/>
  <c r="C30" i="39"/>
  <c r="C29" i="39"/>
  <c r="C28" i="39"/>
  <c r="C27" i="39"/>
  <c r="C26" i="39"/>
  <c r="C25" i="39"/>
  <c r="C24" i="39"/>
  <c r="C23" i="39"/>
  <c r="C22" i="39"/>
  <c r="C21" i="39"/>
  <c r="C20" i="39"/>
  <c r="C19" i="39"/>
  <c r="C18" i="39"/>
  <c r="C17" i="39"/>
  <c r="C16" i="39"/>
  <c r="C15" i="39"/>
  <c r="L14" i="39"/>
  <c r="K14" i="39"/>
  <c r="J14" i="39"/>
  <c r="C14" i="39" s="1"/>
  <c r="I14" i="39"/>
  <c r="H14" i="39"/>
  <c r="H75" i="39" s="1"/>
  <c r="G14" i="39"/>
  <c r="F14" i="39"/>
  <c r="F75" i="39" s="1"/>
  <c r="E14" i="39"/>
  <c r="E75" i="39" s="1"/>
  <c r="D14" i="39"/>
  <c r="D75" i="39" s="1"/>
  <c r="C13" i="39"/>
  <c r="C12" i="39"/>
  <c r="C11" i="39"/>
  <c r="C10" i="39"/>
  <c r="C9" i="39"/>
  <c r="L8" i="39"/>
  <c r="L48" i="39" s="1"/>
  <c r="K8" i="39"/>
  <c r="K48" i="39" s="1"/>
  <c r="J8" i="39"/>
  <c r="J48" i="39" s="1"/>
  <c r="I8" i="39"/>
  <c r="C8" i="39" s="1"/>
  <c r="H8" i="39"/>
  <c r="H48" i="39" s="1"/>
  <c r="G8" i="39"/>
  <c r="G48" i="39" s="1"/>
  <c r="F8" i="39"/>
  <c r="F48" i="39" s="1"/>
  <c r="E8" i="39"/>
  <c r="E48" i="39" s="1"/>
  <c r="D8" i="39"/>
  <c r="D48" i="39" s="1"/>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K14" i="38"/>
  <c r="J14" i="38"/>
  <c r="C14" i="38" s="1"/>
  <c r="I14" i="38"/>
  <c r="H14" i="38"/>
  <c r="H13" i="38" s="1"/>
  <c r="G14" i="38"/>
  <c r="F14" i="38"/>
  <c r="E14" i="38"/>
  <c r="D14" i="38"/>
  <c r="D13" i="38" s="1"/>
  <c r="K13" i="38"/>
  <c r="J13" i="38"/>
  <c r="I13" i="38"/>
  <c r="G13" i="38"/>
  <c r="F13" i="38"/>
  <c r="E13" i="38"/>
  <c r="C12" i="38"/>
  <c r="C11" i="38"/>
  <c r="C10" i="38"/>
  <c r="C9" i="38"/>
  <c r="K8" i="38"/>
  <c r="K48" i="38" s="1"/>
  <c r="J8" i="38"/>
  <c r="I8" i="38"/>
  <c r="I48" i="38" s="1"/>
  <c r="H8" i="38"/>
  <c r="G8" i="38"/>
  <c r="F8" i="38"/>
  <c r="F48" i="38" s="1"/>
  <c r="E8" i="38"/>
  <c r="E48" i="38" s="1"/>
  <c r="D8" i="38"/>
  <c r="D76" i="35"/>
  <c r="D51" i="35"/>
  <c r="I50" i="35"/>
  <c r="F50" i="35"/>
  <c r="E50" i="35" s="1"/>
  <c r="C50" i="35" s="1"/>
  <c r="I49" i="35"/>
  <c r="F49" i="35"/>
  <c r="E49" i="35" s="1"/>
  <c r="C49" i="35" s="1"/>
  <c r="I48" i="35"/>
  <c r="F48" i="35"/>
  <c r="E48" i="35" s="1"/>
  <c r="I47" i="35"/>
  <c r="F47" i="35"/>
  <c r="E47" i="35" s="1"/>
  <c r="C47" i="35" s="1"/>
  <c r="I46" i="35"/>
  <c r="F46" i="35"/>
  <c r="E46" i="35" s="1"/>
  <c r="C46" i="35" s="1"/>
  <c r="I45" i="35"/>
  <c r="F45" i="35"/>
  <c r="E45" i="35" s="1"/>
  <c r="C45" i="35" s="1"/>
  <c r="I44" i="35"/>
  <c r="F44" i="35"/>
  <c r="E44" i="35" s="1"/>
  <c r="C44" i="35" s="1"/>
  <c r="K43" i="35"/>
  <c r="J43" i="35"/>
  <c r="I43" i="35" s="1"/>
  <c r="E43" i="35" s="1"/>
  <c r="C43" i="35" s="1"/>
  <c r="H43" i="35"/>
  <c r="G43" i="35"/>
  <c r="F43" i="35"/>
  <c r="I42" i="35"/>
  <c r="F42" i="35"/>
  <c r="E42" i="35" s="1"/>
  <c r="C42" i="35" s="1"/>
  <c r="I41" i="35"/>
  <c r="F41" i="35"/>
  <c r="E41" i="35" s="1"/>
  <c r="C41" i="35" s="1"/>
  <c r="I40" i="35"/>
  <c r="F40" i="35"/>
  <c r="E40" i="35" s="1"/>
  <c r="C40" i="35" s="1"/>
  <c r="I39" i="35"/>
  <c r="F39" i="35"/>
  <c r="E39" i="35" s="1"/>
  <c r="C39" i="35" s="1"/>
  <c r="I38" i="35"/>
  <c r="F38" i="35"/>
  <c r="E38" i="35" s="1"/>
  <c r="C38" i="35" s="1"/>
  <c r="I37" i="35"/>
  <c r="F37" i="35"/>
  <c r="E37" i="35" s="1"/>
  <c r="C37" i="35" s="1"/>
  <c r="K36" i="35"/>
  <c r="J36" i="35"/>
  <c r="I36" i="35" s="1"/>
  <c r="E36" i="35" s="1"/>
  <c r="C36" i="35" s="1"/>
  <c r="H36" i="35"/>
  <c r="G36" i="35"/>
  <c r="F36" i="35"/>
  <c r="I35" i="35"/>
  <c r="F35" i="35"/>
  <c r="E35" i="35" s="1"/>
  <c r="C35" i="35" s="1"/>
  <c r="I34" i="35"/>
  <c r="F34" i="35"/>
  <c r="E34" i="35" s="1"/>
  <c r="C34" i="35" s="1"/>
  <c r="I33" i="35"/>
  <c r="F33" i="35"/>
  <c r="E33" i="35" s="1"/>
  <c r="C33" i="35" s="1"/>
  <c r="I32" i="35"/>
  <c r="F32" i="35"/>
  <c r="E32" i="35" s="1"/>
  <c r="C32" i="35" s="1"/>
  <c r="I31" i="35"/>
  <c r="F31" i="35"/>
  <c r="E31" i="35" s="1"/>
  <c r="C31" i="35" s="1"/>
  <c r="I30" i="35"/>
  <c r="F30" i="35"/>
  <c r="E30" i="35" s="1"/>
  <c r="C30" i="35" s="1"/>
  <c r="I29" i="35"/>
  <c r="F29" i="35"/>
  <c r="E29" i="35" s="1"/>
  <c r="C29" i="35" s="1"/>
  <c r="I28" i="35"/>
  <c r="F28" i="35"/>
  <c r="E28" i="35" s="1"/>
  <c r="C28" i="35" s="1"/>
  <c r="I27" i="35"/>
  <c r="F27" i="35"/>
  <c r="E27" i="35" s="1"/>
  <c r="C27" i="35" s="1"/>
  <c r="I26" i="35"/>
  <c r="F26" i="35"/>
  <c r="E26" i="35" s="1"/>
  <c r="C26" i="35" s="1"/>
  <c r="I25" i="35"/>
  <c r="F25" i="35"/>
  <c r="E25" i="35" s="1"/>
  <c r="C25" i="35" s="1"/>
  <c r="I24" i="35"/>
  <c r="F24" i="35"/>
  <c r="E24" i="35" s="1"/>
  <c r="C24" i="35" s="1"/>
  <c r="I23" i="35"/>
  <c r="F23" i="35"/>
  <c r="E23" i="35" s="1"/>
  <c r="C23" i="35" s="1"/>
  <c r="I22" i="35"/>
  <c r="F22" i="35"/>
  <c r="E22" i="35" s="1"/>
  <c r="C22" i="35" s="1"/>
  <c r="I21" i="35"/>
  <c r="F21" i="35"/>
  <c r="E21" i="35" s="1"/>
  <c r="C21" i="35" s="1"/>
  <c r="I20" i="35"/>
  <c r="F20" i="35"/>
  <c r="E20" i="35" s="1"/>
  <c r="C20" i="35" s="1"/>
  <c r="I19" i="35"/>
  <c r="F19" i="35"/>
  <c r="E19" i="35" s="1"/>
  <c r="C19" i="35" s="1"/>
  <c r="I18" i="35"/>
  <c r="F18" i="35"/>
  <c r="E18" i="35" s="1"/>
  <c r="C18" i="35" s="1"/>
  <c r="K17" i="35"/>
  <c r="J17" i="35"/>
  <c r="I17" i="35" s="1"/>
  <c r="E17" i="35" s="1"/>
  <c r="C17" i="35" s="1"/>
  <c r="H17" i="35"/>
  <c r="G17" i="35"/>
  <c r="F17" i="35"/>
  <c r="K16" i="35"/>
  <c r="J16" i="35"/>
  <c r="I16" i="35" s="1"/>
  <c r="H16" i="35"/>
  <c r="F16" i="35" s="1"/>
  <c r="G16" i="35"/>
  <c r="I15" i="35"/>
  <c r="F15" i="35"/>
  <c r="E15" i="35" s="1"/>
  <c r="I14" i="35"/>
  <c r="F14" i="35"/>
  <c r="E14" i="35" s="1"/>
  <c r="C14" i="35" s="1"/>
  <c r="I13" i="35"/>
  <c r="F13" i="35"/>
  <c r="E13" i="35" s="1"/>
  <c r="C13" i="35" s="1"/>
  <c r="I12" i="35"/>
  <c r="F12" i="35"/>
  <c r="E12" i="35" s="1"/>
  <c r="C12" i="35" s="1"/>
  <c r="K11" i="35"/>
  <c r="K51" i="35" s="1"/>
  <c r="J11" i="35"/>
  <c r="I11" i="35" s="1"/>
  <c r="H11" i="35"/>
  <c r="G11" i="35"/>
  <c r="G51" i="35" s="1"/>
  <c r="F11" i="35"/>
  <c r="F50" i="32"/>
  <c r="C50" i="32"/>
  <c r="F49" i="32"/>
  <c r="C49" i="32"/>
  <c r="F48" i="32"/>
  <c r="C48" i="32"/>
  <c r="F47" i="32"/>
  <c r="C47" i="32"/>
  <c r="F46" i="32"/>
  <c r="C46" i="32"/>
  <c r="F45" i="32"/>
  <c r="C45" i="32"/>
  <c r="F44" i="32"/>
  <c r="C44" i="32"/>
  <c r="H43" i="32"/>
  <c r="F43" i="32" s="1"/>
  <c r="G43" i="32"/>
  <c r="E43" i="32"/>
  <c r="D43" i="32"/>
  <c r="C43" i="32" s="1"/>
  <c r="F42" i="32"/>
  <c r="C42" i="32"/>
  <c r="F41" i="32"/>
  <c r="C41" i="32"/>
  <c r="F40" i="32"/>
  <c r="C40" i="32"/>
  <c r="F39" i="32"/>
  <c r="C39" i="32"/>
  <c r="F38" i="32"/>
  <c r="C38" i="32"/>
  <c r="F37" i="32"/>
  <c r="C37" i="32"/>
  <c r="H36" i="32"/>
  <c r="G36" i="32"/>
  <c r="F36" i="32"/>
  <c r="E36" i="32"/>
  <c r="C36" i="32" s="1"/>
  <c r="D36" i="32"/>
  <c r="F35" i="32"/>
  <c r="C35" i="32"/>
  <c r="F34" i="32"/>
  <c r="C34" i="32"/>
  <c r="F33" i="32"/>
  <c r="C33" i="32"/>
  <c r="F32" i="32"/>
  <c r="C32" i="32"/>
  <c r="F31" i="32"/>
  <c r="C31" i="32"/>
  <c r="F30" i="32"/>
  <c r="C30" i="32"/>
  <c r="F29" i="32"/>
  <c r="C29" i="32"/>
  <c r="F28" i="32"/>
  <c r="C28" i="32"/>
  <c r="F27" i="32"/>
  <c r="C27" i="32"/>
  <c r="F26" i="32"/>
  <c r="C26" i="32"/>
  <c r="F25" i="32"/>
  <c r="C25" i="32"/>
  <c r="F24" i="32"/>
  <c r="C24" i="32"/>
  <c r="F23" i="32"/>
  <c r="C23" i="32"/>
  <c r="F22" i="32"/>
  <c r="C22" i="32"/>
  <c r="F21" i="32"/>
  <c r="C21" i="32"/>
  <c r="F20" i="32"/>
  <c r="C20" i="32"/>
  <c r="F19" i="32"/>
  <c r="C19" i="32"/>
  <c r="F18" i="32"/>
  <c r="C18" i="32"/>
  <c r="H17" i="32"/>
  <c r="F17" i="32" s="1"/>
  <c r="G17" i="32"/>
  <c r="C17" i="32"/>
  <c r="H16" i="32"/>
  <c r="G16" i="32"/>
  <c r="G51" i="32" s="1"/>
  <c r="D16" i="32"/>
  <c r="D51" i="32" s="1"/>
  <c r="F15" i="32"/>
  <c r="C15" i="32"/>
  <c r="F14" i="32"/>
  <c r="C14" i="32"/>
  <c r="F13" i="32"/>
  <c r="C13" i="32"/>
  <c r="F12" i="32"/>
  <c r="C12" i="32"/>
  <c r="H11" i="32"/>
  <c r="G11" i="32"/>
  <c r="F11" i="32"/>
  <c r="E11" i="32"/>
  <c r="C11" i="32" s="1"/>
  <c r="D11" i="32"/>
  <c r="E101" i="31"/>
  <c r="D101" i="31"/>
  <c r="E100" i="31"/>
  <c r="D100" i="31"/>
  <c r="E99" i="31"/>
  <c r="D99" i="31"/>
  <c r="E98" i="31"/>
  <c r="D98" i="31"/>
  <c r="E97" i="31"/>
  <c r="D97" i="31"/>
  <c r="E96" i="31"/>
  <c r="D96" i="31"/>
  <c r="I95" i="31"/>
  <c r="H95" i="31"/>
  <c r="D95" i="31" s="1"/>
  <c r="G95" i="31"/>
  <c r="F95" i="31"/>
  <c r="E95" i="31"/>
  <c r="E94" i="31"/>
  <c r="D94" i="31"/>
  <c r="E93" i="31"/>
  <c r="D93" i="31"/>
  <c r="E92" i="31"/>
  <c r="D92" i="31"/>
  <c r="E91" i="31"/>
  <c r="D91" i="31"/>
  <c r="E90" i="31"/>
  <c r="D90" i="31"/>
  <c r="E89" i="31"/>
  <c r="D89" i="31"/>
  <c r="E88" i="31"/>
  <c r="D88" i="31"/>
  <c r="E87" i="31"/>
  <c r="D87" i="31"/>
  <c r="E86" i="31"/>
  <c r="D86" i="31"/>
  <c r="I85" i="31"/>
  <c r="H85" i="31"/>
  <c r="D85" i="31" s="1"/>
  <c r="G85" i="31"/>
  <c r="F85" i="31"/>
  <c r="E85" i="31"/>
  <c r="E84" i="31"/>
  <c r="D84" i="31"/>
  <c r="E83" i="31"/>
  <c r="D83" i="31"/>
  <c r="I82" i="31"/>
  <c r="H82" i="31"/>
  <c r="G82" i="31"/>
  <c r="E82" i="31" s="1"/>
  <c r="F82" i="31"/>
  <c r="D82" i="31" s="1"/>
  <c r="E81" i="31"/>
  <c r="D81" i="31"/>
  <c r="E80" i="31"/>
  <c r="D80" i="31"/>
  <c r="E79" i="31"/>
  <c r="D79" i="31"/>
  <c r="E78" i="31"/>
  <c r="D78" i="31"/>
  <c r="I77" i="31"/>
  <c r="H77" i="31"/>
  <c r="G77" i="31"/>
  <c r="F77" i="31"/>
  <c r="E77" i="31"/>
  <c r="D77" i="31"/>
  <c r="E76" i="31"/>
  <c r="D76" i="31"/>
  <c r="E75" i="31"/>
  <c r="D75" i="31"/>
  <c r="I74" i="31"/>
  <c r="H74" i="31"/>
  <c r="G74" i="31"/>
  <c r="E74" i="31" s="1"/>
  <c r="F74" i="31"/>
  <c r="D74" i="31" s="1"/>
  <c r="E73" i="31"/>
  <c r="D73" i="31"/>
  <c r="E72" i="31"/>
  <c r="D72" i="31"/>
  <c r="E71" i="31"/>
  <c r="D71" i="31"/>
  <c r="E70" i="31"/>
  <c r="D70" i="31"/>
  <c r="E69" i="31"/>
  <c r="D69" i="31"/>
  <c r="E68" i="31"/>
  <c r="D68" i="31"/>
  <c r="E67" i="31"/>
  <c r="D67" i="31"/>
  <c r="I66" i="31"/>
  <c r="H66" i="31"/>
  <c r="G66" i="31"/>
  <c r="E66" i="31" s="1"/>
  <c r="F66" i="31"/>
  <c r="D66" i="31" s="1"/>
  <c r="E65" i="31"/>
  <c r="D65" i="31"/>
  <c r="E64" i="31"/>
  <c r="D64" i="31"/>
  <c r="E63" i="31"/>
  <c r="D63" i="31"/>
  <c r="E62" i="31"/>
  <c r="D62" i="31"/>
  <c r="I61" i="31"/>
  <c r="H61" i="31"/>
  <c r="G61" i="31"/>
  <c r="F61" i="31"/>
  <c r="E61" i="31"/>
  <c r="D61" i="31"/>
  <c r="E60" i="31"/>
  <c r="D60" i="31"/>
  <c r="E59" i="31"/>
  <c r="D59" i="31"/>
  <c r="E58" i="31"/>
  <c r="D58" i="31"/>
  <c r="E57" i="31"/>
  <c r="D57" i="31"/>
  <c r="E56" i="31"/>
  <c r="D56" i="31"/>
  <c r="E55" i="31"/>
  <c r="D55" i="31"/>
  <c r="I54" i="31"/>
  <c r="H54" i="31"/>
  <c r="G54" i="31"/>
  <c r="E54" i="31" s="1"/>
  <c r="F54" i="31"/>
  <c r="D54" i="31" s="1"/>
  <c r="E53" i="31"/>
  <c r="D53" i="31"/>
  <c r="E52" i="31"/>
  <c r="D52" i="31"/>
  <c r="I51" i="31"/>
  <c r="H51" i="31"/>
  <c r="G51" i="31"/>
  <c r="F51" i="31"/>
  <c r="E51" i="31"/>
  <c r="D51" i="31"/>
  <c r="E50" i="31"/>
  <c r="D50" i="31"/>
  <c r="E49" i="31"/>
  <c r="D49" i="31"/>
  <c r="E48" i="31"/>
  <c r="D48" i="31"/>
  <c r="E47" i="31"/>
  <c r="D47" i="31"/>
  <c r="E46" i="31"/>
  <c r="D46" i="31"/>
  <c r="E45" i="31"/>
  <c r="D45" i="31"/>
  <c r="I44" i="31"/>
  <c r="H44" i="31"/>
  <c r="G44" i="31"/>
  <c r="E44" i="31" s="1"/>
  <c r="F44" i="31"/>
  <c r="D44" i="31" s="1"/>
  <c r="E43" i="31"/>
  <c r="D43" i="31"/>
  <c r="E42" i="31"/>
  <c r="D42" i="31"/>
  <c r="I41" i="31"/>
  <c r="H41" i="31"/>
  <c r="G41" i="31"/>
  <c r="F41" i="31"/>
  <c r="E41" i="31"/>
  <c r="D41" i="31"/>
  <c r="E40" i="31"/>
  <c r="D40" i="31"/>
  <c r="E39" i="31"/>
  <c r="D39" i="31"/>
  <c r="E38" i="31"/>
  <c r="D38" i="31"/>
  <c r="E37" i="31"/>
  <c r="D37" i="31"/>
  <c r="E36" i="31"/>
  <c r="D36" i="31"/>
  <c r="E35" i="31"/>
  <c r="D35" i="31"/>
  <c r="E34" i="31"/>
  <c r="D34" i="31"/>
  <c r="I33" i="31"/>
  <c r="E33" i="31" s="1"/>
  <c r="H33" i="31"/>
  <c r="G33" i="31"/>
  <c r="F33" i="31"/>
  <c r="D33" i="31"/>
  <c r="E32" i="31"/>
  <c r="D32" i="31"/>
  <c r="E31" i="31"/>
  <c r="D31" i="31"/>
  <c r="I30" i="31"/>
  <c r="H30" i="31"/>
  <c r="G30" i="31"/>
  <c r="E30" i="31" s="1"/>
  <c r="F30" i="31"/>
  <c r="D30" i="31" s="1"/>
  <c r="E29" i="31"/>
  <c r="D29" i="31"/>
  <c r="E28" i="31"/>
  <c r="D28" i="31"/>
  <c r="I27" i="31"/>
  <c r="E27" i="31" s="1"/>
  <c r="H27" i="31"/>
  <c r="G27" i="31"/>
  <c r="F27" i="31"/>
  <c r="D27" i="31"/>
  <c r="E26" i="31"/>
  <c r="D26" i="31"/>
  <c r="E25" i="31"/>
  <c r="D25" i="31"/>
  <c r="E24" i="31"/>
  <c r="D24" i="31"/>
  <c r="E23" i="31"/>
  <c r="D23" i="31"/>
  <c r="E22" i="31"/>
  <c r="D22" i="31"/>
  <c r="E21" i="31"/>
  <c r="D21" i="31"/>
  <c r="E20" i="31"/>
  <c r="D20" i="31"/>
  <c r="E19" i="31"/>
  <c r="D19" i="31"/>
  <c r="I18" i="31"/>
  <c r="H18" i="31"/>
  <c r="G18" i="31"/>
  <c r="E18" i="31" s="1"/>
  <c r="F18" i="31"/>
  <c r="D18" i="31" s="1"/>
  <c r="I17" i="31"/>
  <c r="I102" i="31" s="1"/>
  <c r="H17" i="31"/>
  <c r="H102" i="31" s="1"/>
  <c r="E16" i="31"/>
  <c r="D16" i="31"/>
  <c r="E15" i="31"/>
  <c r="D15" i="31"/>
  <c r="E14" i="31"/>
  <c r="D14" i="31"/>
  <c r="E13" i="31"/>
  <c r="D13" i="31"/>
  <c r="E12" i="31"/>
  <c r="D12" i="31"/>
  <c r="I11" i="31"/>
  <c r="H11" i="31"/>
  <c r="D11" i="31" s="1"/>
  <c r="G11" i="31"/>
  <c r="F11" i="31"/>
  <c r="E11" i="31"/>
  <c r="E16" i="35" l="1"/>
  <c r="C16" i="35" s="1"/>
  <c r="G48" i="38"/>
  <c r="C75" i="39"/>
  <c r="F16" i="32"/>
  <c r="H51" i="35"/>
  <c r="H76" i="35" s="1"/>
  <c r="D48" i="38"/>
  <c r="H48" i="38"/>
  <c r="C13" i="38"/>
  <c r="J48" i="38"/>
  <c r="I48" i="39"/>
  <c r="C48" i="39" s="1"/>
  <c r="C48" i="35"/>
  <c r="G76" i="35"/>
  <c r="E11" i="35"/>
  <c r="C11" i="35" s="1"/>
  <c r="I51" i="35"/>
  <c r="C15" i="35"/>
  <c r="E16" i="32"/>
  <c r="F51" i="35"/>
  <c r="F76" i="35" s="1"/>
  <c r="J51" i="35"/>
  <c r="H51" i="32"/>
  <c r="F51" i="32" s="1"/>
  <c r="E17" i="31"/>
  <c r="E102" i="31" s="1"/>
  <c r="F17" i="31"/>
  <c r="F102" i="31" s="1"/>
  <c r="G17" i="31"/>
  <c r="G102" i="31" s="1"/>
  <c r="C51" i="35" l="1"/>
  <c r="C48" i="38"/>
  <c r="C76" i="35"/>
  <c r="E51" i="35"/>
  <c r="E76" i="35" s="1"/>
  <c r="C16" i="32"/>
  <c r="E51" i="32"/>
  <c r="C51" i="32" s="1"/>
  <c r="D17" i="31"/>
  <c r="D102" i="31" s="1"/>
  <c r="G92" i="28" l="1"/>
  <c r="H92" i="28"/>
  <c r="J92" i="28"/>
  <c r="K92" i="28"/>
  <c r="G85" i="28"/>
  <c r="H85" i="28"/>
  <c r="J85" i="28"/>
  <c r="K85" i="28"/>
  <c r="G82" i="28"/>
  <c r="H82" i="28"/>
  <c r="J82" i="28"/>
  <c r="K82" i="28"/>
  <c r="G77" i="28"/>
  <c r="H77" i="28"/>
  <c r="J77" i="28"/>
  <c r="K77" i="28"/>
  <c r="G74" i="28"/>
  <c r="H74" i="28"/>
  <c r="J74" i="28"/>
  <c r="K74" i="28"/>
  <c r="G66" i="28"/>
  <c r="H66" i="28"/>
  <c r="J66" i="28"/>
  <c r="K66" i="28"/>
  <c r="G61" i="28"/>
  <c r="H61" i="28"/>
  <c r="J61" i="28"/>
  <c r="K61" i="28"/>
  <c r="G51" i="28"/>
  <c r="H51" i="28"/>
  <c r="J51" i="28"/>
  <c r="K51" i="28"/>
  <c r="G44" i="28"/>
  <c r="H44" i="28"/>
  <c r="J44" i="28"/>
  <c r="K44" i="28"/>
  <c r="G41" i="28"/>
  <c r="H41" i="28"/>
  <c r="F41" i="28" s="1"/>
  <c r="J41" i="28"/>
  <c r="K41" i="28"/>
  <c r="F12" i="28"/>
  <c r="F13" i="28"/>
  <c r="F14" i="28"/>
  <c r="F15" i="28"/>
  <c r="F16" i="28"/>
  <c r="F19" i="28"/>
  <c r="F20" i="28"/>
  <c r="F21" i="28"/>
  <c r="F22" i="28"/>
  <c r="F23" i="28"/>
  <c r="F24" i="28"/>
  <c r="F25" i="28"/>
  <c r="F26" i="28"/>
  <c r="F28" i="28"/>
  <c r="F29" i="28"/>
  <c r="F31" i="28"/>
  <c r="F32" i="28"/>
  <c r="F34" i="28"/>
  <c r="F35" i="28"/>
  <c r="F36" i="28"/>
  <c r="F37" i="28"/>
  <c r="F38" i="28"/>
  <c r="F39" i="28"/>
  <c r="F40" i="28"/>
  <c r="F42" i="28"/>
  <c r="F43" i="28"/>
  <c r="F44" i="28"/>
  <c r="F45" i="28"/>
  <c r="F46" i="28"/>
  <c r="F47" i="28"/>
  <c r="F48" i="28"/>
  <c r="F49" i="28"/>
  <c r="F50" i="28"/>
  <c r="F52" i="28"/>
  <c r="F53" i="28"/>
  <c r="F54" i="28"/>
  <c r="F55" i="28"/>
  <c r="F56" i="28"/>
  <c r="F57" i="28"/>
  <c r="F58" i="28"/>
  <c r="F59" i="28"/>
  <c r="F60" i="28"/>
  <c r="F61" i="28"/>
  <c r="F62" i="28"/>
  <c r="F63" i="28"/>
  <c r="F64" i="28"/>
  <c r="F65" i="28"/>
  <c r="F67" i="28"/>
  <c r="F68" i="28"/>
  <c r="F69" i="28"/>
  <c r="F70" i="28"/>
  <c r="F71" i="28"/>
  <c r="F72" i="28"/>
  <c r="F73" i="28"/>
  <c r="F74" i="28"/>
  <c r="F75" i="28"/>
  <c r="F76" i="28"/>
  <c r="F78" i="28"/>
  <c r="F79" i="28"/>
  <c r="F80" i="28"/>
  <c r="F81" i="28"/>
  <c r="F82" i="28"/>
  <c r="F83" i="28"/>
  <c r="F84" i="28"/>
  <c r="F86" i="28"/>
  <c r="F87" i="28"/>
  <c r="F88" i="28"/>
  <c r="F89" i="28"/>
  <c r="F90" i="28"/>
  <c r="F91" i="28"/>
  <c r="F92" i="28"/>
  <c r="F93" i="28"/>
  <c r="F94" i="28"/>
  <c r="F95" i="28"/>
  <c r="F96" i="28"/>
  <c r="F97" i="28"/>
  <c r="F98" i="28"/>
  <c r="F99" i="28"/>
  <c r="F100" i="28"/>
  <c r="F101" i="28"/>
  <c r="G33" i="28"/>
  <c r="H33" i="28"/>
  <c r="F33" i="28" s="1"/>
  <c r="J33" i="28"/>
  <c r="K33" i="28"/>
  <c r="G30" i="28"/>
  <c r="H30" i="28"/>
  <c r="F30" i="28" s="1"/>
  <c r="J30" i="28"/>
  <c r="I30" i="28" s="1"/>
  <c r="K30" i="28"/>
  <c r="G27" i="28"/>
  <c r="H27" i="28"/>
  <c r="F27" i="28" s="1"/>
  <c r="J27" i="28"/>
  <c r="K27" i="28"/>
  <c r="G18" i="28"/>
  <c r="H18" i="28"/>
  <c r="F18" i="28" s="1"/>
  <c r="J18" i="28"/>
  <c r="K18" i="28"/>
  <c r="G11" i="28"/>
  <c r="H11" i="28"/>
  <c r="J11" i="28"/>
  <c r="K11" i="28"/>
  <c r="E24" i="28"/>
  <c r="C24" i="28" s="1"/>
  <c r="I12" i="28"/>
  <c r="E12" i="28" s="1"/>
  <c r="C12" i="28" s="1"/>
  <c r="I13" i="28"/>
  <c r="E13" i="28" s="1"/>
  <c r="C13" i="28" s="1"/>
  <c r="I14" i="28"/>
  <c r="E14" i="28" s="1"/>
  <c r="C14" i="28" s="1"/>
  <c r="I15" i="28"/>
  <c r="E15" i="28" s="1"/>
  <c r="C15" i="28" s="1"/>
  <c r="I16" i="28"/>
  <c r="E16" i="28" s="1"/>
  <c r="C16" i="28" s="1"/>
  <c r="I19" i="28"/>
  <c r="E19" i="28" s="1"/>
  <c r="C19" i="28" s="1"/>
  <c r="I20" i="28"/>
  <c r="E20" i="28" s="1"/>
  <c r="C20" i="28" s="1"/>
  <c r="I21" i="28"/>
  <c r="I22" i="28"/>
  <c r="E22" i="28" s="1"/>
  <c r="C22" i="28" s="1"/>
  <c r="I23" i="28"/>
  <c r="E23" i="28" s="1"/>
  <c r="C23" i="28" s="1"/>
  <c r="I24" i="28"/>
  <c r="I25" i="28"/>
  <c r="I26" i="28"/>
  <c r="E26" i="28" s="1"/>
  <c r="C26" i="28" s="1"/>
  <c r="I27" i="28"/>
  <c r="I28" i="28"/>
  <c r="E28" i="28" s="1"/>
  <c r="C28" i="28" s="1"/>
  <c r="I29" i="28"/>
  <c r="I31" i="28"/>
  <c r="E31" i="28" s="1"/>
  <c r="C31" i="28" s="1"/>
  <c r="I32" i="28"/>
  <c r="I34" i="28"/>
  <c r="E34" i="28" s="1"/>
  <c r="C34" i="28" s="1"/>
  <c r="I35" i="28"/>
  <c r="E35" i="28" s="1"/>
  <c r="C35" i="28" s="1"/>
  <c r="I36" i="28"/>
  <c r="E36" i="28" s="1"/>
  <c r="C36" i="28" s="1"/>
  <c r="I37" i="28"/>
  <c r="E37" i="28" s="1"/>
  <c r="C37" i="28" s="1"/>
  <c r="I38" i="28"/>
  <c r="E38" i="28" s="1"/>
  <c r="C38" i="28" s="1"/>
  <c r="I39" i="28"/>
  <c r="I40" i="28"/>
  <c r="E40" i="28" s="1"/>
  <c r="C40" i="28" s="1"/>
  <c r="I42" i="28"/>
  <c r="E42" i="28" s="1"/>
  <c r="C42" i="28" s="1"/>
  <c r="I43" i="28"/>
  <c r="E43" i="28" s="1"/>
  <c r="C43" i="28" s="1"/>
  <c r="I45" i="28"/>
  <c r="I46" i="28"/>
  <c r="I47" i="28"/>
  <c r="I48" i="28"/>
  <c r="I49" i="28"/>
  <c r="E49" i="28" s="1"/>
  <c r="C49" i="28" s="1"/>
  <c r="I50" i="28"/>
  <c r="E50" i="28" s="1"/>
  <c r="C50" i="28" s="1"/>
  <c r="I52" i="28"/>
  <c r="I53" i="28"/>
  <c r="I54" i="28"/>
  <c r="I55" i="28"/>
  <c r="I56" i="28"/>
  <c r="I57" i="28"/>
  <c r="E57" i="28" s="1"/>
  <c r="C57" i="28" s="1"/>
  <c r="I58" i="28"/>
  <c r="E58" i="28" s="1"/>
  <c r="C58" i="28" s="1"/>
  <c r="I59" i="28"/>
  <c r="E59" i="28" s="1"/>
  <c r="C59" i="28" s="1"/>
  <c r="I60" i="28"/>
  <c r="I62" i="28"/>
  <c r="I63" i="28"/>
  <c r="I64" i="28"/>
  <c r="I65" i="28"/>
  <c r="E65" i="28" s="1"/>
  <c r="C65" i="28" s="1"/>
  <c r="I67" i="28"/>
  <c r="E67" i="28" s="1"/>
  <c r="C67" i="28" s="1"/>
  <c r="I68" i="28"/>
  <c r="E68" i="28" s="1"/>
  <c r="C68" i="28" s="1"/>
  <c r="I69" i="28"/>
  <c r="E69" i="28" s="1"/>
  <c r="C69" i="28" s="1"/>
  <c r="I70" i="28"/>
  <c r="I71" i="28"/>
  <c r="I72" i="28"/>
  <c r="I73" i="28"/>
  <c r="I75" i="28"/>
  <c r="E75" i="28" s="1"/>
  <c r="C75" i="28" s="1"/>
  <c r="I76" i="28"/>
  <c r="E76" i="28" s="1"/>
  <c r="C76" i="28" s="1"/>
  <c r="I78" i="28"/>
  <c r="E78" i="28" s="1"/>
  <c r="C78" i="28" s="1"/>
  <c r="I79" i="28"/>
  <c r="I80" i="28"/>
  <c r="I81" i="28"/>
  <c r="E81" i="28" s="1"/>
  <c r="C81" i="28" s="1"/>
  <c r="I83" i="28"/>
  <c r="I84" i="28"/>
  <c r="E84" i="28" s="1"/>
  <c r="C84" i="28" s="1"/>
  <c r="I86" i="28"/>
  <c r="E86" i="28" s="1"/>
  <c r="C86" i="28" s="1"/>
  <c r="I87" i="28"/>
  <c r="E87" i="28" s="1"/>
  <c r="C87" i="28" s="1"/>
  <c r="I88" i="28"/>
  <c r="E88" i="28" s="1"/>
  <c r="C88" i="28" s="1"/>
  <c r="I89" i="28"/>
  <c r="I90" i="28"/>
  <c r="I91" i="28"/>
  <c r="I92" i="28"/>
  <c r="E92" i="28" s="1"/>
  <c r="C92" i="28" s="1"/>
  <c r="I93" i="28"/>
  <c r="E93" i="28" s="1"/>
  <c r="C93" i="28" s="1"/>
  <c r="I94" i="28"/>
  <c r="E94" i="28" s="1"/>
  <c r="C94" i="28" s="1"/>
  <c r="I95" i="28"/>
  <c r="E95" i="28" s="1"/>
  <c r="C95" i="28" s="1"/>
  <c r="I96" i="28"/>
  <c r="E96" i="28" s="1"/>
  <c r="C96" i="28" s="1"/>
  <c r="I97" i="28"/>
  <c r="I98" i="28"/>
  <c r="I99" i="28"/>
  <c r="I100" i="28"/>
  <c r="E100" i="28" s="1"/>
  <c r="C100" i="28" s="1"/>
  <c r="I101" i="28"/>
  <c r="E101" i="28" s="1"/>
  <c r="C101" i="28" s="1"/>
  <c r="D89" i="27"/>
  <c r="E92" i="27"/>
  <c r="F92" i="27"/>
  <c r="G92" i="27"/>
  <c r="H92" i="27"/>
  <c r="H89" i="27" s="1"/>
  <c r="I92" i="27"/>
  <c r="I89" i="27" s="1"/>
  <c r="J92" i="27"/>
  <c r="K92" i="27"/>
  <c r="L92" i="27"/>
  <c r="L89" i="27" s="1"/>
  <c r="E89" i="27"/>
  <c r="F89" i="27"/>
  <c r="G89" i="27"/>
  <c r="J89" i="27"/>
  <c r="K89" i="27"/>
  <c r="D82" i="27"/>
  <c r="E82" i="27"/>
  <c r="F82" i="27"/>
  <c r="G82" i="27"/>
  <c r="H82" i="27"/>
  <c r="I82" i="27"/>
  <c r="J82" i="27"/>
  <c r="K82" i="27"/>
  <c r="L82" i="27"/>
  <c r="C82" i="27" s="1"/>
  <c r="D79" i="27"/>
  <c r="E79" i="27"/>
  <c r="F79" i="27"/>
  <c r="G79" i="27"/>
  <c r="H79" i="27"/>
  <c r="I79" i="27"/>
  <c r="J79" i="27"/>
  <c r="K79" i="27"/>
  <c r="C79" i="27" s="1"/>
  <c r="L79" i="27"/>
  <c r="D77" i="27"/>
  <c r="E77" i="27"/>
  <c r="F77" i="27"/>
  <c r="G77" i="27"/>
  <c r="H77" i="27"/>
  <c r="I77" i="27"/>
  <c r="J77" i="27"/>
  <c r="K77" i="27"/>
  <c r="L77" i="27"/>
  <c r="D74" i="27"/>
  <c r="E74" i="27"/>
  <c r="F74" i="27"/>
  <c r="G74" i="27"/>
  <c r="H74" i="27"/>
  <c r="I74" i="27"/>
  <c r="J74" i="27"/>
  <c r="K74" i="27"/>
  <c r="L74" i="27"/>
  <c r="C74" i="27" s="1"/>
  <c r="D71" i="27"/>
  <c r="E71" i="27"/>
  <c r="F71" i="27"/>
  <c r="G71" i="27"/>
  <c r="H71" i="27"/>
  <c r="I71" i="27"/>
  <c r="J71" i="27"/>
  <c r="K71" i="27"/>
  <c r="C71" i="27" s="1"/>
  <c r="L71" i="27"/>
  <c r="D69" i="27"/>
  <c r="E69" i="27"/>
  <c r="F69" i="27"/>
  <c r="G69" i="27"/>
  <c r="H69" i="27"/>
  <c r="I69" i="27"/>
  <c r="J69" i="27"/>
  <c r="C69" i="27" s="1"/>
  <c r="K69" i="27"/>
  <c r="L69" i="27"/>
  <c r="D63" i="27"/>
  <c r="E63" i="27"/>
  <c r="F63" i="27"/>
  <c r="G63" i="27"/>
  <c r="H63" i="27"/>
  <c r="I63" i="27"/>
  <c r="J63" i="27"/>
  <c r="K63" i="27"/>
  <c r="L63" i="27"/>
  <c r="D58" i="27"/>
  <c r="E58" i="27"/>
  <c r="F58" i="27"/>
  <c r="G58" i="27"/>
  <c r="H58" i="27"/>
  <c r="I58" i="27"/>
  <c r="J58" i="27"/>
  <c r="K58" i="27"/>
  <c r="C58" i="27" s="1"/>
  <c r="L58" i="27"/>
  <c r="D51" i="27"/>
  <c r="E51" i="27"/>
  <c r="F51" i="27"/>
  <c r="G51" i="27"/>
  <c r="H51" i="27"/>
  <c r="I51" i="27"/>
  <c r="J51" i="27"/>
  <c r="K51" i="27"/>
  <c r="L51" i="27"/>
  <c r="C51" i="27" s="1"/>
  <c r="D48" i="27"/>
  <c r="E48" i="27"/>
  <c r="F48" i="27"/>
  <c r="G48" i="27"/>
  <c r="H48" i="27"/>
  <c r="I48" i="27"/>
  <c r="J48" i="27"/>
  <c r="K48" i="27"/>
  <c r="L48" i="27"/>
  <c r="C48" i="27" s="1"/>
  <c r="D46" i="27"/>
  <c r="E46" i="27"/>
  <c r="F46" i="27"/>
  <c r="G46" i="27"/>
  <c r="H46" i="27"/>
  <c r="I46" i="27"/>
  <c r="J46" i="27"/>
  <c r="K46" i="27"/>
  <c r="C46" i="27" s="1"/>
  <c r="L46" i="27"/>
  <c r="D41" i="27"/>
  <c r="E41" i="27"/>
  <c r="F41" i="27"/>
  <c r="G41" i="27"/>
  <c r="H41" i="27"/>
  <c r="I41" i="27"/>
  <c r="J41" i="27"/>
  <c r="C41" i="27" s="1"/>
  <c r="K41" i="27"/>
  <c r="L41" i="27"/>
  <c r="D38" i="27"/>
  <c r="E38" i="27"/>
  <c r="F38" i="27"/>
  <c r="G38" i="27"/>
  <c r="H38" i="27"/>
  <c r="I38" i="27"/>
  <c r="J38" i="27"/>
  <c r="K38" i="27"/>
  <c r="L38" i="27"/>
  <c r="D36" i="27"/>
  <c r="E36" i="27"/>
  <c r="F36" i="27"/>
  <c r="G36" i="27"/>
  <c r="H36" i="27"/>
  <c r="I36" i="27"/>
  <c r="J36" i="27"/>
  <c r="K36" i="27"/>
  <c r="C36" i="27"/>
  <c r="D34" i="27"/>
  <c r="E34" i="27"/>
  <c r="F34" i="27"/>
  <c r="G34" i="27"/>
  <c r="G14" i="27" s="1"/>
  <c r="H34" i="27"/>
  <c r="I34" i="27"/>
  <c r="J34" i="27"/>
  <c r="K34" i="27"/>
  <c r="C34" i="27" s="1"/>
  <c r="L34" i="27"/>
  <c r="D30" i="27"/>
  <c r="E30" i="27"/>
  <c r="F30" i="27"/>
  <c r="G30" i="27"/>
  <c r="H30" i="27"/>
  <c r="I30" i="27"/>
  <c r="J30" i="27"/>
  <c r="K30" i="27"/>
  <c r="L30" i="27"/>
  <c r="D27" i="27"/>
  <c r="E27" i="27"/>
  <c r="F27" i="27"/>
  <c r="G27" i="27"/>
  <c r="H27" i="27"/>
  <c r="I27" i="27"/>
  <c r="J27" i="27"/>
  <c r="K27" i="27"/>
  <c r="L27" i="27"/>
  <c r="D24" i="27"/>
  <c r="E24" i="27"/>
  <c r="F24" i="27"/>
  <c r="G24" i="27"/>
  <c r="H24" i="27"/>
  <c r="I24" i="27"/>
  <c r="J24" i="27"/>
  <c r="K24" i="27"/>
  <c r="K14" i="27" s="1"/>
  <c r="L24" i="27"/>
  <c r="C24" i="27" s="1"/>
  <c r="D15" i="27"/>
  <c r="E15" i="27"/>
  <c r="F15" i="27"/>
  <c r="G15" i="27"/>
  <c r="H15" i="27"/>
  <c r="I15" i="27"/>
  <c r="J15" i="27"/>
  <c r="K15" i="27"/>
  <c r="L15" i="27"/>
  <c r="C15" i="27" s="1"/>
  <c r="H14" i="27"/>
  <c r="C45" i="27"/>
  <c r="C44" i="27"/>
  <c r="C43" i="27"/>
  <c r="C42" i="27"/>
  <c r="C88" i="27"/>
  <c r="C90" i="27"/>
  <c r="C91" i="27"/>
  <c r="C93" i="27"/>
  <c r="C94" i="27"/>
  <c r="C96" i="27"/>
  <c r="C95" i="27"/>
  <c r="C97" i="27"/>
  <c r="C98" i="27"/>
  <c r="C21" i="27"/>
  <c r="C20" i="27"/>
  <c r="C19" i="27"/>
  <c r="C18" i="27"/>
  <c r="C16" i="27"/>
  <c r="C66" i="27"/>
  <c r="C17" i="27"/>
  <c r="C22" i="27"/>
  <c r="C23" i="27"/>
  <c r="C25" i="27"/>
  <c r="C26" i="27"/>
  <c r="C27" i="27"/>
  <c r="C28" i="27"/>
  <c r="C29" i="27"/>
  <c r="C31" i="27"/>
  <c r="C32" i="27"/>
  <c r="C33" i="27"/>
  <c r="C35" i="27"/>
  <c r="C37" i="27"/>
  <c r="C39" i="27"/>
  <c r="C40" i="27"/>
  <c r="C47" i="27"/>
  <c r="C49" i="27"/>
  <c r="C50" i="27"/>
  <c r="C52" i="27"/>
  <c r="C53" i="27"/>
  <c r="C54" i="27"/>
  <c r="C55" i="27"/>
  <c r="C56" i="27"/>
  <c r="C57" i="27"/>
  <c r="C59" i="27"/>
  <c r="C60" i="27"/>
  <c r="C61" i="27"/>
  <c r="C62" i="27"/>
  <c r="C63" i="27"/>
  <c r="C64" i="27"/>
  <c r="C65" i="27"/>
  <c r="C67" i="27"/>
  <c r="C68" i="27"/>
  <c r="C70" i="27"/>
  <c r="C72" i="27"/>
  <c r="C73" i="27"/>
  <c r="C75" i="27"/>
  <c r="C76" i="27"/>
  <c r="C77" i="27"/>
  <c r="C78" i="27"/>
  <c r="C80" i="27"/>
  <c r="C81" i="27"/>
  <c r="C83" i="27"/>
  <c r="C84" i="27"/>
  <c r="C85" i="27"/>
  <c r="C86" i="27"/>
  <c r="C87" i="27"/>
  <c r="D12" i="27"/>
  <c r="E12" i="27"/>
  <c r="F12" i="27"/>
  <c r="G12" i="27"/>
  <c r="H12" i="27"/>
  <c r="I12" i="27"/>
  <c r="J12" i="27"/>
  <c r="K12" i="27"/>
  <c r="L12" i="27"/>
  <c r="D10" i="27"/>
  <c r="E10" i="27"/>
  <c r="F10" i="27"/>
  <c r="G10" i="27"/>
  <c r="H10" i="27"/>
  <c r="I10" i="27"/>
  <c r="J10" i="27"/>
  <c r="K10" i="27"/>
  <c r="L10" i="27"/>
  <c r="L8" i="27" s="1"/>
  <c r="C9" i="27"/>
  <c r="C11" i="27"/>
  <c r="C13" i="27"/>
  <c r="C88" i="26"/>
  <c r="D87" i="26"/>
  <c r="E87" i="26"/>
  <c r="F87" i="26"/>
  <c r="G87" i="26"/>
  <c r="H87" i="26"/>
  <c r="I87" i="26"/>
  <c r="J87" i="26"/>
  <c r="K87" i="26"/>
  <c r="D97" i="26"/>
  <c r="E97" i="26"/>
  <c r="F97" i="26"/>
  <c r="G97" i="26"/>
  <c r="H97" i="26"/>
  <c r="I97" i="26"/>
  <c r="J97" i="26"/>
  <c r="K97" i="26"/>
  <c r="C93" i="26"/>
  <c r="D92" i="26"/>
  <c r="E92" i="26"/>
  <c r="F92" i="26"/>
  <c r="G92" i="26"/>
  <c r="H92" i="26"/>
  <c r="I92" i="26"/>
  <c r="J92" i="26"/>
  <c r="K92" i="26"/>
  <c r="C92" i="26" s="1"/>
  <c r="C95" i="26"/>
  <c r="D90" i="26"/>
  <c r="E90" i="26"/>
  <c r="F90" i="26"/>
  <c r="G90" i="26"/>
  <c r="H90" i="26"/>
  <c r="I90" i="26"/>
  <c r="J90" i="26"/>
  <c r="K90" i="26"/>
  <c r="D58" i="26"/>
  <c r="E58" i="26"/>
  <c r="F58" i="26"/>
  <c r="G58" i="26"/>
  <c r="H58" i="26"/>
  <c r="I58" i="26"/>
  <c r="J58" i="26"/>
  <c r="K58" i="26"/>
  <c r="C58" i="26" s="1"/>
  <c r="C59" i="26"/>
  <c r="D82" i="26"/>
  <c r="E82" i="26"/>
  <c r="G82" i="26"/>
  <c r="H82" i="26"/>
  <c r="I82" i="26"/>
  <c r="J82" i="26"/>
  <c r="K82" i="26"/>
  <c r="D79" i="26"/>
  <c r="E79" i="26"/>
  <c r="F79" i="26"/>
  <c r="G79" i="26"/>
  <c r="H79" i="26"/>
  <c r="I79" i="26"/>
  <c r="J79" i="26"/>
  <c r="K79" i="26"/>
  <c r="D77" i="26"/>
  <c r="E77" i="26"/>
  <c r="F77" i="26"/>
  <c r="G77" i="26"/>
  <c r="H77" i="26"/>
  <c r="I77" i="26"/>
  <c r="J77" i="26"/>
  <c r="K77" i="26"/>
  <c r="D74" i="26"/>
  <c r="E74" i="26"/>
  <c r="F74" i="26"/>
  <c r="G74" i="26"/>
  <c r="H74" i="26"/>
  <c r="I74" i="26"/>
  <c r="J74" i="26"/>
  <c r="K74" i="26"/>
  <c r="D71" i="26"/>
  <c r="E71" i="26"/>
  <c r="F71" i="26"/>
  <c r="G71" i="26"/>
  <c r="H71" i="26"/>
  <c r="I71" i="26"/>
  <c r="J71" i="26"/>
  <c r="K71" i="26"/>
  <c r="D69" i="26"/>
  <c r="E69" i="26"/>
  <c r="F69" i="26"/>
  <c r="G69" i="26"/>
  <c r="H69" i="26"/>
  <c r="I69" i="26"/>
  <c r="J69" i="26"/>
  <c r="K69" i="26"/>
  <c r="C67" i="26"/>
  <c r="K63" i="26"/>
  <c r="H63" i="26"/>
  <c r="D63" i="26"/>
  <c r="E63" i="26"/>
  <c r="F63" i="26"/>
  <c r="G63" i="26"/>
  <c r="I63" i="26"/>
  <c r="J63" i="26"/>
  <c r="D51" i="26"/>
  <c r="E51" i="26"/>
  <c r="F51" i="26"/>
  <c r="G51" i="26"/>
  <c r="H51" i="26"/>
  <c r="I51" i="26"/>
  <c r="J51" i="26"/>
  <c r="K51" i="26"/>
  <c r="D48" i="26"/>
  <c r="E48" i="26"/>
  <c r="F48" i="26"/>
  <c r="G48" i="26"/>
  <c r="H48" i="26"/>
  <c r="I48" i="26"/>
  <c r="J48" i="26"/>
  <c r="K48" i="26"/>
  <c r="D46" i="26"/>
  <c r="E46" i="26"/>
  <c r="F46" i="26"/>
  <c r="G46" i="26"/>
  <c r="H46" i="26"/>
  <c r="I46" i="26"/>
  <c r="J46" i="26"/>
  <c r="K46" i="26"/>
  <c r="C45" i="26"/>
  <c r="C47" i="26"/>
  <c r="C49" i="26"/>
  <c r="C50" i="26"/>
  <c r="C52" i="26"/>
  <c r="C53" i="26"/>
  <c r="C54" i="26"/>
  <c r="C55" i="26"/>
  <c r="C56" i="26"/>
  <c r="C57" i="26"/>
  <c r="C60" i="26"/>
  <c r="C61" i="26"/>
  <c r="C62" i="26"/>
  <c r="C64" i="26"/>
  <c r="C65" i="26"/>
  <c r="C66" i="26"/>
  <c r="C68" i="26"/>
  <c r="C70" i="26"/>
  <c r="C72" i="26"/>
  <c r="C73" i="26"/>
  <c r="C75" i="26"/>
  <c r="C76" i="26"/>
  <c r="C78" i="26"/>
  <c r="C80" i="26"/>
  <c r="C81" i="26"/>
  <c r="C83" i="26"/>
  <c r="C84" i="26"/>
  <c r="C85" i="26"/>
  <c r="C86" i="26"/>
  <c r="C91" i="26"/>
  <c r="C90" i="26" s="1"/>
  <c r="C94" i="26"/>
  <c r="C96" i="26"/>
  <c r="C98" i="26"/>
  <c r="D41" i="26"/>
  <c r="E41" i="26"/>
  <c r="F41" i="26"/>
  <c r="G41" i="26"/>
  <c r="H41" i="26"/>
  <c r="I41" i="26"/>
  <c r="J41" i="26"/>
  <c r="K41" i="26"/>
  <c r="D38" i="26"/>
  <c r="E38" i="26"/>
  <c r="F38" i="26"/>
  <c r="G38" i="26"/>
  <c r="H38" i="26"/>
  <c r="I38" i="26"/>
  <c r="J38" i="26"/>
  <c r="K38" i="26"/>
  <c r="D36" i="26"/>
  <c r="E36" i="26"/>
  <c r="F36" i="26"/>
  <c r="G36" i="26"/>
  <c r="H36" i="26"/>
  <c r="I36" i="26"/>
  <c r="J36" i="26"/>
  <c r="K36" i="26"/>
  <c r="D34" i="26"/>
  <c r="E34" i="26"/>
  <c r="F34" i="26"/>
  <c r="G34" i="26"/>
  <c r="H34" i="26"/>
  <c r="I34" i="26"/>
  <c r="J34" i="26"/>
  <c r="K34" i="26"/>
  <c r="D30" i="26"/>
  <c r="E30" i="26"/>
  <c r="F30" i="26"/>
  <c r="G30" i="26"/>
  <c r="H30" i="26"/>
  <c r="I30" i="26"/>
  <c r="J30" i="26"/>
  <c r="K30" i="26"/>
  <c r="C33" i="26"/>
  <c r="D27" i="26"/>
  <c r="E27" i="26"/>
  <c r="F27" i="26"/>
  <c r="G27" i="26"/>
  <c r="H27" i="26"/>
  <c r="I27" i="26"/>
  <c r="J27" i="26"/>
  <c r="K27" i="26"/>
  <c r="D24" i="26"/>
  <c r="E24" i="26"/>
  <c r="F24" i="26"/>
  <c r="G24" i="26"/>
  <c r="H24" i="26"/>
  <c r="I24" i="26"/>
  <c r="J24" i="26"/>
  <c r="K24" i="26"/>
  <c r="D15" i="26"/>
  <c r="E15" i="26"/>
  <c r="F15" i="26"/>
  <c r="G15" i="26"/>
  <c r="H15" i="26"/>
  <c r="I15" i="26"/>
  <c r="J15" i="26"/>
  <c r="K15" i="26"/>
  <c r="D12" i="26"/>
  <c r="E12" i="26"/>
  <c r="F12" i="26"/>
  <c r="G12" i="26"/>
  <c r="H12" i="26"/>
  <c r="I12" i="26"/>
  <c r="J12" i="26"/>
  <c r="K12" i="26"/>
  <c r="D10" i="26"/>
  <c r="E10" i="26"/>
  <c r="E8" i="26" s="1"/>
  <c r="F10" i="26"/>
  <c r="G10" i="26"/>
  <c r="H10" i="26"/>
  <c r="I10" i="26"/>
  <c r="I8" i="26" s="1"/>
  <c r="J10" i="26"/>
  <c r="K10" i="26"/>
  <c r="K8" i="26" s="1"/>
  <c r="D8" i="26"/>
  <c r="C9" i="26"/>
  <c r="C11" i="26"/>
  <c r="C10" i="26" s="1"/>
  <c r="C13" i="26"/>
  <c r="C12" i="26" s="1"/>
  <c r="C16" i="26"/>
  <c r="C17" i="26"/>
  <c r="C18" i="26"/>
  <c r="C19" i="26"/>
  <c r="C20" i="26"/>
  <c r="C21" i="26"/>
  <c r="C22" i="26"/>
  <c r="C23" i="26"/>
  <c r="C25" i="26"/>
  <c r="C26" i="26"/>
  <c r="C28" i="26"/>
  <c r="C29" i="26"/>
  <c r="C31" i="26"/>
  <c r="C32" i="26"/>
  <c r="C35" i="26"/>
  <c r="C37" i="26"/>
  <c r="C39" i="26"/>
  <c r="C40" i="26"/>
  <c r="C42" i="26"/>
  <c r="C43" i="26"/>
  <c r="C44" i="26"/>
  <c r="E39" i="28" l="1"/>
  <c r="C39" i="28" s="1"/>
  <c r="E29" i="28"/>
  <c r="C29" i="28" s="1"/>
  <c r="I41" i="28"/>
  <c r="I66" i="28"/>
  <c r="I77" i="28"/>
  <c r="I85" i="28"/>
  <c r="E56" i="28"/>
  <c r="C56" i="28" s="1"/>
  <c r="E64" i="28"/>
  <c r="C64" i="28" s="1"/>
  <c r="E72" i="28"/>
  <c r="C72" i="28" s="1"/>
  <c r="E63" i="28"/>
  <c r="C63" i="28" s="1"/>
  <c r="E54" i="28"/>
  <c r="C54" i="28" s="1"/>
  <c r="E45" i="28"/>
  <c r="C45" i="28" s="1"/>
  <c r="I11" i="28"/>
  <c r="E11" i="28" s="1"/>
  <c r="C11" i="28" s="1"/>
  <c r="I33" i="28"/>
  <c r="I44" i="28"/>
  <c r="E44" i="28" s="1"/>
  <c r="C44" i="28" s="1"/>
  <c r="I61" i="28"/>
  <c r="E61" i="28" s="1"/>
  <c r="C61" i="28" s="1"/>
  <c r="I74" i="28"/>
  <c r="E74" i="28" s="1"/>
  <c r="C74" i="28" s="1"/>
  <c r="I82" i="28"/>
  <c r="E82" i="28" s="1"/>
  <c r="C82" i="28" s="1"/>
  <c r="E73" i="28"/>
  <c r="C73" i="28" s="1"/>
  <c r="E46" i="28"/>
  <c r="C46" i="28" s="1"/>
  <c r="E99" i="28"/>
  <c r="C99" i="28" s="1"/>
  <c r="E91" i="28"/>
  <c r="C91" i="28" s="1"/>
  <c r="E71" i="28"/>
  <c r="C71" i="28" s="1"/>
  <c r="E62" i="28"/>
  <c r="C62" i="28" s="1"/>
  <c r="E98" i="28"/>
  <c r="C98" i="28" s="1"/>
  <c r="E90" i="28"/>
  <c r="C90" i="28" s="1"/>
  <c r="E80" i="28"/>
  <c r="C80" i="28" s="1"/>
  <c r="E60" i="28"/>
  <c r="C60" i="28" s="1"/>
  <c r="E52" i="28"/>
  <c r="C52" i="28" s="1"/>
  <c r="E32" i="28"/>
  <c r="C32" i="28" s="1"/>
  <c r="E47" i="28"/>
  <c r="C47" i="28" s="1"/>
  <c r="E55" i="28"/>
  <c r="C55" i="28" s="1"/>
  <c r="E97" i="28"/>
  <c r="C97" i="28" s="1"/>
  <c r="E89" i="28"/>
  <c r="C89" i="28" s="1"/>
  <c r="I18" i="28"/>
  <c r="J14" i="27"/>
  <c r="F14" i="27"/>
  <c r="E14" i="27"/>
  <c r="C89" i="27"/>
  <c r="E83" i="28"/>
  <c r="C83" i="28" s="1"/>
  <c r="E79" i="28"/>
  <c r="C79" i="28" s="1"/>
  <c r="I8" i="27"/>
  <c r="I99" i="27" s="1"/>
  <c r="C30" i="27"/>
  <c r="C92" i="27"/>
  <c r="C38" i="27"/>
  <c r="E70" i="28"/>
  <c r="C70" i="28" s="1"/>
  <c r="E25" i="28"/>
  <c r="C25" i="28" s="1"/>
  <c r="E21" i="28"/>
  <c r="C21" i="28" s="1"/>
  <c r="E53" i="28"/>
  <c r="C53" i="28" s="1"/>
  <c r="E48" i="28"/>
  <c r="C48" i="28" s="1"/>
  <c r="E27" i="28"/>
  <c r="C27" i="28" s="1"/>
  <c r="E30" i="28"/>
  <c r="C30" i="28" s="1"/>
  <c r="E18" i="28"/>
  <c r="C18" i="28" s="1"/>
  <c r="K17" i="28"/>
  <c r="K102" i="28" s="1"/>
  <c r="E33" i="28"/>
  <c r="C33" i="28" s="1"/>
  <c r="I51" i="28"/>
  <c r="F85" i="28"/>
  <c r="F77" i="28"/>
  <c r="F66" i="28"/>
  <c r="J17" i="28"/>
  <c r="F51" i="28"/>
  <c r="E41" i="28"/>
  <c r="C41" i="28" s="1"/>
  <c r="D102" i="28"/>
  <c r="G17" i="28"/>
  <c r="G102" i="28" s="1"/>
  <c r="H17" i="28"/>
  <c r="H102" i="28" s="1"/>
  <c r="F11" i="28"/>
  <c r="D14" i="27"/>
  <c r="I14" i="27"/>
  <c r="L14" i="27"/>
  <c r="L99" i="27" s="1"/>
  <c r="K8" i="27"/>
  <c r="K99" i="27" s="1"/>
  <c r="G8" i="27"/>
  <c r="G99" i="27" s="1"/>
  <c r="E8" i="27"/>
  <c r="H8" i="27"/>
  <c r="H99" i="27" s="1"/>
  <c r="C10" i="27"/>
  <c r="J8" i="27"/>
  <c r="J99" i="27" s="1"/>
  <c r="F8" i="27"/>
  <c r="D8" i="27"/>
  <c r="C12" i="27"/>
  <c r="C87" i="26"/>
  <c r="I89" i="26"/>
  <c r="C97" i="26"/>
  <c r="C89" i="26" s="1"/>
  <c r="F89" i="26"/>
  <c r="F99" i="26" s="1"/>
  <c r="K89" i="26"/>
  <c r="K99" i="26" s="1"/>
  <c r="H89" i="26"/>
  <c r="C82" i="26"/>
  <c r="E89" i="26"/>
  <c r="E99" i="26" s="1"/>
  <c r="G89" i="26"/>
  <c r="D89" i="26"/>
  <c r="J89" i="26"/>
  <c r="C79" i="26"/>
  <c r="C77" i="26"/>
  <c r="C74" i="26"/>
  <c r="C71" i="26"/>
  <c r="C69" i="26"/>
  <c r="G8" i="26"/>
  <c r="G99" i="26" s="1"/>
  <c r="F8" i="26"/>
  <c r="H8" i="26"/>
  <c r="C63" i="26"/>
  <c r="C51" i="26"/>
  <c r="C48" i="26"/>
  <c r="C46" i="26"/>
  <c r="C41" i="26"/>
  <c r="C38" i="26"/>
  <c r="C36" i="26"/>
  <c r="C34" i="26"/>
  <c r="I14" i="26"/>
  <c r="I99" i="26" s="1"/>
  <c r="C30" i="26"/>
  <c r="E14" i="26"/>
  <c r="C27" i="26"/>
  <c r="C24" i="26"/>
  <c r="D14" i="26"/>
  <c r="D99" i="26" s="1"/>
  <c r="F14" i="26"/>
  <c r="G14" i="26"/>
  <c r="H14" i="26"/>
  <c r="H99" i="26" s="1"/>
  <c r="J14" i="26"/>
  <c r="K14" i="26"/>
  <c r="C15" i="26"/>
  <c r="J8" i="26"/>
  <c r="J99" i="26" s="1"/>
  <c r="F98" i="24"/>
  <c r="F96" i="24"/>
  <c r="E95" i="24"/>
  <c r="C95" i="24" s="1"/>
  <c r="G95" i="24"/>
  <c r="G92" i="24" s="1"/>
  <c r="H95" i="24"/>
  <c r="H92" i="24" s="1"/>
  <c r="D92" i="24"/>
  <c r="E92" i="24"/>
  <c r="D85" i="24"/>
  <c r="E85" i="24"/>
  <c r="G85" i="24"/>
  <c r="H85" i="24"/>
  <c r="D82" i="24"/>
  <c r="E82" i="24"/>
  <c r="C82" i="24" s="1"/>
  <c r="G82" i="24"/>
  <c r="H82" i="24"/>
  <c r="H77" i="24"/>
  <c r="D77" i="24"/>
  <c r="E77" i="24"/>
  <c r="G77" i="24"/>
  <c r="D74" i="24"/>
  <c r="E74" i="24"/>
  <c r="G74" i="24"/>
  <c r="H74" i="24"/>
  <c r="C70" i="24"/>
  <c r="F70" i="24"/>
  <c r="D66" i="24"/>
  <c r="E66" i="24"/>
  <c r="G66" i="24"/>
  <c r="H66" i="24"/>
  <c r="D54" i="24"/>
  <c r="E54" i="24"/>
  <c r="G54" i="24"/>
  <c r="H54" i="24"/>
  <c r="D51" i="24"/>
  <c r="E51" i="24"/>
  <c r="G51" i="24"/>
  <c r="H51" i="24"/>
  <c r="D44" i="24"/>
  <c r="E44" i="24"/>
  <c r="G44" i="24"/>
  <c r="H44" i="24"/>
  <c r="D41" i="24"/>
  <c r="E41" i="24"/>
  <c r="G41" i="24"/>
  <c r="H41" i="24"/>
  <c r="C36" i="24"/>
  <c r="F36" i="24"/>
  <c r="D33" i="24"/>
  <c r="E33" i="24"/>
  <c r="G33" i="24"/>
  <c r="H33" i="24"/>
  <c r="D30" i="24"/>
  <c r="E30" i="24"/>
  <c r="G30" i="24"/>
  <c r="H30" i="24"/>
  <c r="D27" i="24"/>
  <c r="E27" i="24"/>
  <c r="G27" i="24"/>
  <c r="H27" i="24"/>
  <c r="D18" i="24"/>
  <c r="E18" i="24"/>
  <c r="G18" i="24"/>
  <c r="H18" i="24"/>
  <c r="C12" i="24"/>
  <c r="C13" i="24"/>
  <c r="C16" i="24"/>
  <c r="C19" i="24"/>
  <c r="C20" i="24"/>
  <c r="C21" i="24"/>
  <c r="C22" i="24"/>
  <c r="C23" i="24"/>
  <c r="C24" i="24"/>
  <c r="C25" i="24"/>
  <c r="C26" i="24"/>
  <c r="C28" i="24"/>
  <c r="C29" i="24"/>
  <c r="C31" i="24"/>
  <c r="C32" i="24"/>
  <c r="C34" i="24"/>
  <c r="C35" i="24"/>
  <c r="C38" i="24"/>
  <c r="C40" i="24"/>
  <c r="C43" i="24"/>
  <c r="C45" i="24"/>
  <c r="C46" i="24"/>
  <c r="C47" i="24"/>
  <c r="C48" i="24"/>
  <c r="C49" i="24"/>
  <c r="C52" i="24"/>
  <c r="C53" i="24"/>
  <c r="C55" i="24"/>
  <c r="C56" i="24"/>
  <c r="C57" i="24"/>
  <c r="C58" i="24"/>
  <c r="C59" i="24"/>
  <c r="C60" i="24"/>
  <c r="C62" i="24"/>
  <c r="C63" i="24"/>
  <c r="C64" i="24"/>
  <c r="C65" i="24"/>
  <c r="C67" i="24"/>
  <c r="C68" i="24"/>
  <c r="C69" i="24"/>
  <c r="C71" i="24"/>
  <c r="C73" i="24"/>
  <c r="C75" i="24"/>
  <c r="C76" i="24"/>
  <c r="C78" i="24"/>
  <c r="C79" i="24"/>
  <c r="C81" i="24"/>
  <c r="C83" i="24"/>
  <c r="C84" i="24"/>
  <c r="C86" i="24"/>
  <c r="C87" i="24"/>
  <c r="C88" i="24"/>
  <c r="C89" i="24"/>
  <c r="C90" i="24"/>
  <c r="C94" i="24"/>
  <c r="C97" i="24"/>
  <c r="C98" i="24"/>
  <c r="C99" i="24"/>
  <c r="C101" i="24"/>
  <c r="F12" i="24"/>
  <c r="F13" i="24"/>
  <c r="F16" i="24"/>
  <c r="F19" i="24"/>
  <c r="F20" i="24"/>
  <c r="F21" i="24"/>
  <c r="F22" i="24"/>
  <c r="F23" i="24"/>
  <c r="F24" i="24"/>
  <c r="F25" i="24"/>
  <c r="F26" i="24"/>
  <c r="F28" i="24"/>
  <c r="F29" i="24"/>
  <c r="F31" i="24"/>
  <c r="F32" i="24"/>
  <c r="F34" i="24"/>
  <c r="F35" i="24"/>
  <c r="F38" i="24"/>
  <c r="F40" i="24"/>
  <c r="F43" i="24"/>
  <c r="F45" i="24"/>
  <c r="F46" i="24"/>
  <c r="F47" i="24"/>
  <c r="F48" i="24"/>
  <c r="F49" i="24"/>
  <c r="F52" i="24"/>
  <c r="F53" i="24"/>
  <c r="F55" i="24"/>
  <c r="F56" i="24"/>
  <c r="F57" i="24"/>
  <c r="F58" i="24"/>
  <c r="F59" i="24"/>
  <c r="F60" i="24"/>
  <c r="F62" i="24"/>
  <c r="F63" i="24"/>
  <c r="F64" i="24"/>
  <c r="F65" i="24"/>
  <c r="F67" i="24"/>
  <c r="F68" i="24"/>
  <c r="F69" i="24"/>
  <c r="F71" i="24"/>
  <c r="F73" i="24"/>
  <c r="F75" i="24"/>
  <c r="F76" i="24"/>
  <c r="F78" i="24"/>
  <c r="F79" i="24"/>
  <c r="F81" i="24"/>
  <c r="F83" i="24"/>
  <c r="F84" i="24"/>
  <c r="F86" i="24"/>
  <c r="F87" i="24"/>
  <c r="F88" i="24"/>
  <c r="F89" i="24"/>
  <c r="F90" i="24"/>
  <c r="F94" i="24"/>
  <c r="F97" i="24"/>
  <c r="F99" i="24"/>
  <c r="F101" i="24"/>
  <c r="E11" i="24"/>
  <c r="G11" i="24"/>
  <c r="H11" i="24"/>
  <c r="G95" i="23"/>
  <c r="H95" i="23"/>
  <c r="J95" i="23"/>
  <c r="J92" i="23" s="1"/>
  <c r="K95" i="23"/>
  <c r="E95" i="23" s="1"/>
  <c r="G92" i="23"/>
  <c r="H92" i="23"/>
  <c r="K92" i="23"/>
  <c r="D96" i="23"/>
  <c r="E96" i="23"/>
  <c r="C96" i="23" s="1"/>
  <c r="F96" i="23"/>
  <c r="I96" i="23"/>
  <c r="G85" i="23"/>
  <c r="H85" i="23"/>
  <c r="J85" i="23"/>
  <c r="K85" i="23"/>
  <c r="E85" i="23" s="1"/>
  <c r="G82" i="23"/>
  <c r="H82" i="23"/>
  <c r="J82" i="23"/>
  <c r="K82" i="23"/>
  <c r="E82" i="23" s="1"/>
  <c r="G77" i="23"/>
  <c r="H77" i="23"/>
  <c r="J77" i="23"/>
  <c r="K77" i="23"/>
  <c r="E77" i="23" s="1"/>
  <c r="G74" i="23"/>
  <c r="H74" i="23"/>
  <c r="F74" i="23" s="1"/>
  <c r="J74" i="23"/>
  <c r="K74" i="23"/>
  <c r="I74" i="23" s="1"/>
  <c r="D70" i="23"/>
  <c r="F70" i="23"/>
  <c r="E70" i="23"/>
  <c r="C70" i="23" s="1"/>
  <c r="I70" i="23"/>
  <c r="G66" i="23"/>
  <c r="H66" i="23"/>
  <c r="J66" i="23"/>
  <c r="K66" i="23"/>
  <c r="G61" i="23"/>
  <c r="H61" i="23"/>
  <c r="J61" i="23"/>
  <c r="K61" i="23"/>
  <c r="G54" i="23"/>
  <c r="H54" i="23"/>
  <c r="J54" i="23"/>
  <c r="I54" i="23" s="1"/>
  <c r="K54" i="23"/>
  <c r="G51" i="23"/>
  <c r="H51" i="23"/>
  <c r="F51" i="23" s="1"/>
  <c r="J51" i="23"/>
  <c r="K51" i="23"/>
  <c r="G44" i="23"/>
  <c r="H44" i="23"/>
  <c r="J44" i="23"/>
  <c r="K44" i="23"/>
  <c r="G41" i="23"/>
  <c r="H41" i="23"/>
  <c r="J41" i="23"/>
  <c r="K41" i="23"/>
  <c r="I39" i="23"/>
  <c r="D36" i="23"/>
  <c r="F36" i="23"/>
  <c r="E36" i="23"/>
  <c r="I36" i="23"/>
  <c r="G33" i="23"/>
  <c r="H33" i="23"/>
  <c r="J33" i="23"/>
  <c r="K33" i="23"/>
  <c r="G30" i="23"/>
  <c r="H30" i="23"/>
  <c r="J30" i="23"/>
  <c r="K30" i="23"/>
  <c r="G27" i="23"/>
  <c r="H27" i="23"/>
  <c r="J27" i="23"/>
  <c r="G18" i="23"/>
  <c r="H18" i="23"/>
  <c r="J18" i="23"/>
  <c r="D12" i="23"/>
  <c r="D13" i="23"/>
  <c r="D15" i="23"/>
  <c r="D19" i="23"/>
  <c r="D20" i="23"/>
  <c r="D21" i="23"/>
  <c r="D22" i="23"/>
  <c r="D23" i="23"/>
  <c r="D24" i="23"/>
  <c r="D25" i="23"/>
  <c r="D26" i="23"/>
  <c r="D28" i="23"/>
  <c r="D29" i="23"/>
  <c r="D31" i="23"/>
  <c r="D32" i="23"/>
  <c r="D34" i="23"/>
  <c r="D35" i="23"/>
  <c r="D38" i="23"/>
  <c r="D39" i="23"/>
  <c r="D42" i="23"/>
  <c r="D43" i="23"/>
  <c r="D45" i="23"/>
  <c r="D46" i="23"/>
  <c r="D47" i="23"/>
  <c r="D48" i="23"/>
  <c r="D49" i="23"/>
  <c r="D50" i="23"/>
  <c r="D52" i="23"/>
  <c r="D53" i="23"/>
  <c r="D55" i="23"/>
  <c r="D56" i="23"/>
  <c r="C56" i="23" s="1"/>
  <c r="D57" i="23"/>
  <c r="D58" i="23"/>
  <c r="D59" i="23"/>
  <c r="D60" i="23"/>
  <c r="D62" i="23"/>
  <c r="D63" i="23"/>
  <c r="D64" i="23"/>
  <c r="D65" i="23"/>
  <c r="D67" i="23"/>
  <c r="D68" i="23"/>
  <c r="D69" i="23"/>
  <c r="D71" i="23"/>
  <c r="D73" i="23"/>
  <c r="D75" i="23"/>
  <c r="D76" i="23"/>
  <c r="D78" i="23"/>
  <c r="D79" i="23"/>
  <c r="D81" i="23"/>
  <c r="D83" i="23"/>
  <c r="D84" i="23"/>
  <c r="D86" i="23"/>
  <c r="D87" i="23"/>
  <c r="D88" i="23"/>
  <c r="D89" i="23"/>
  <c r="D90" i="23"/>
  <c r="D94" i="23"/>
  <c r="D97" i="23"/>
  <c r="D98" i="23"/>
  <c r="D99" i="23"/>
  <c r="D100" i="23"/>
  <c r="E12" i="23"/>
  <c r="C12" i="23" s="1"/>
  <c r="E13" i="23"/>
  <c r="E15" i="23"/>
  <c r="E19" i="23"/>
  <c r="E20" i="23"/>
  <c r="E21" i="23"/>
  <c r="C21" i="23" s="1"/>
  <c r="E22" i="23"/>
  <c r="E23" i="23"/>
  <c r="E24" i="23"/>
  <c r="E25" i="23"/>
  <c r="E26" i="23"/>
  <c r="E28" i="23"/>
  <c r="E29" i="23"/>
  <c r="E31" i="23"/>
  <c r="E32" i="23"/>
  <c r="E34" i="23"/>
  <c r="E35" i="23"/>
  <c r="E38" i="23"/>
  <c r="E39" i="23"/>
  <c r="E42" i="23"/>
  <c r="E43" i="23"/>
  <c r="E45" i="23"/>
  <c r="E46" i="23"/>
  <c r="E47" i="23"/>
  <c r="E48" i="23"/>
  <c r="E49" i="23"/>
  <c r="E50" i="23"/>
  <c r="E52" i="23"/>
  <c r="E53" i="23"/>
  <c r="E55" i="23"/>
  <c r="E56" i="23"/>
  <c r="E57" i="23"/>
  <c r="E58" i="23"/>
  <c r="C58" i="23" s="1"/>
  <c r="E59" i="23"/>
  <c r="E60" i="23"/>
  <c r="E62" i="23"/>
  <c r="E63" i="23"/>
  <c r="E64" i="23"/>
  <c r="E65" i="23"/>
  <c r="E67" i="23"/>
  <c r="E68" i="23"/>
  <c r="E69" i="23"/>
  <c r="E71" i="23"/>
  <c r="E73" i="23"/>
  <c r="E75" i="23"/>
  <c r="C75" i="23" s="1"/>
  <c r="E76" i="23"/>
  <c r="E78" i="23"/>
  <c r="E79" i="23"/>
  <c r="E81" i="23"/>
  <c r="E83" i="23"/>
  <c r="C83" i="23" s="1"/>
  <c r="E84" i="23"/>
  <c r="C84" i="23" s="1"/>
  <c r="E86" i="23"/>
  <c r="C86" i="23" s="1"/>
  <c r="E87" i="23"/>
  <c r="C87" i="23" s="1"/>
  <c r="E88" i="23"/>
  <c r="C88" i="23" s="1"/>
  <c r="E89" i="23"/>
  <c r="E90" i="23"/>
  <c r="E94" i="23"/>
  <c r="E97" i="23"/>
  <c r="C97" i="23" s="1"/>
  <c r="E98" i="23"/>
  <c r="E99" i="23"/>
  <c r="E100" i="23"/>
  <c r="G11" i="23"/>
  <c r="H11" i="23"/>
  <c r="E11" i="23" s="1"/>
  <c r="C29" i="23"/>
  <c r="C39" i="23"/>
  <c r="C68" i="23"/>
  <c r="C76" i="23"/>
  <c r="F12" i="23"/>
  <c r="F13" i="23"/>
  <c r="F15" i="23"/>
  <c r="F19" i="23"/>
  <c r="F20" i="23"/>
  <c r="F21" i="23"/>
  <c r="F22" i="23"/>
  <c r="F23" i="23"/>
  <c r="F24" i="23"/>
  <c r="F25" i="23"/>
  <c r="F26" i="23"/>
  <c r="F28" i="23"/>
  <c r="F29" i="23"/>
  <c r="F31" i="23"/>
  <c r="F32" i="23"/>
  <c r="F34" i="23"/>
  <c r="F35" i="23"/>
  <c r="F38" i="23"/>
  <c r="F39" i="23"/>
  <c r="F42" i="23"/>
  <c r="F43" i="23"/>
  <c r="F44" i="23"/>
  <c r="F45" i="23"/>
  <c r="F46" i="23"/>
  <c r="F47" i="23"/>
  <c r="F48" i="23"/>
  <c r="F49" i="23"/>
  <c r="F50" i="23"/>
  <c r="F52" i="23"/>
  <c r="F53" i="23"/>
  <c r="F55" i="23"/>
  <c r="F56" i="23"/>
  <c r="F57" i="23"/>
  <c r="F58" i="23"/>
  <c r="F59" i="23"/>
  <c r="F60" i="23"/>
  <c r="F62" i="23"/>
  <c r="F63" i="23"/>
  <c r="F64" i="23"/>
  <c r="F65" i="23"/>
  <c r="F67" i="23"/>
  <c r="F68" i="23"/>
  <c r="F69" i="23"/>
  <c r="F71" i="23"/>
  <c r="F73" i="23"/>
  <c r="F75" i="23"/>
  <c r="F76" i="23"/>
  <c r="F77" i="23"/>
  <c r="F78" i="23"/>
  <c r="F79" i="23"/>
  <c r="F81" i="23"/>
  <c r="F83" i="23"/>
  <c r="F84" i="23"/>
  <c r="F85" i="23"/>
  <c r="F86" i="23"/>
  <c r="F87" i="23"/>
  <c r="F88" i="23"/>
  <c r="F89" i="23"/>
  <c r="F90" i="23"/>
  <c r="F92" i="23"/>
  <c r="F94" i="23"/>
  <c r="F95" i="23"/>
  <c r="F97" i="23"/>
  <c r="F98" i="23"/>
  <c r="F99" i="23"/>
  <c r="F100" i="23"/>
  <c r="I12" i="23"/>
  <c r="I13" i="23"/>
  <c r="I15" i="23"/>
  <c r="I19" i="23"/>
  <c r="I20" i="23"/>
  <c r="I21" i="23"/>
  <c r="I22" i="23"/>
  <c r="I23" i="23"/>
  <c r="I24" i="23"/>
  <c r="I25" i="23"/>
  <c r="I26" i="23"/>
  <c r="I28" i="23"/>
  <c r="I29" i="23"/>
  <c r="I31" i="23"/>
  <c r="I32" i="23"/>
  <c r="I34" i="23"/>
  <c r="I35" i="23"/>
  <c r="I38" i="23"/>
  <c r="I42" i="23"/>
  <c r="I43" i="23"/>
  <c r="I45" i="23"/>
  <c r="I46" i="23"/>
  <c r="I47" i="23"/>
  <c r="I48" i="23"/>
  <c r="I49" i="23"/>
  <c r="I50" i="23"/>
  <c r="I52" i="23"/>
  <c r="I53" i="23"/>
  <c r="I55" i="23"/>
  <c r="I56" i="23"/>
  <c r="I57" i="23"/>
  <c r="I58" i="23"/>
  <c r="I59" i="23"/>
  <c r="I60" i="23"/>
  <c r="I62" i="23"/>
  <c r="I63" i="23"/>
  <c r="I64" i="23"/>
  <c r="I65" i="23"/>
  <c r="I67" i="23"/>
  <c r="I68" i="23"/>
  <c r="I69" i="23"/>
  <c r="I71" i="23"/>
  <c r="I73" i="23"/>
  <c r="I75" i="23"/>
  <c r="I76" i="23"/>
  <c r="I78" i="23"/>
  <c r="I79" i="23"/>
  <c r="I81" i="23"/>
  <c r="I83" i="23"/>
  <c r="I84" i="23"/>
  <c r="I85" i="23"/>
  <c r="I86" i="23"/>
  <c r="I87" i="23"/>
  <c r="I88" i="23"/>
  <c r="I89" i="23"/>
  <c r="I90" i="23"/>
  <c r="I94" i="23"/>
  <c r="I97" i="23"/>
  <c r="I98" i="23"/>
  <c r="I99" i="23"/>
  <c r="I100" i="23"/>
  <c r="J11" i="23"/>
  <c r="E51" i="28" l="1"/>
  <c r="C51" i="28" s="1"/>
  <c r="E66" i="28"/>
  <c r="C66" i="28" s="1"/>
  <c r="E77" i="28"/>
  <c r="C77" i="28" s="1"/>
  <c r="E85" i="28"/>
  <c r="C85" i="28" s="1"/>
  <c r="I95" i="23"/>
  <c r="G102" i="24"/>
  <c r="C78" i="23"/>
  <c r="C57" i="23"/>
  <c r="C52" i="23"/>
  <c r="C42" i="23"/>
  <c r="C28" i="23"/>
  <c r="C59" i="23"/>
  <c r="K17" i="23"/>
  <c r="K102" i="23" s="1"/>
  <c r="H102" i="23"/>
  <c r="C11" i="24"/>
  <c r="D99" i="27"/>
  <c r="C8" i="26"/>
  <c r="D11" i="23"/>
  <c r="I82" i="23"/>
  <c r="I77" i="23"/>
  <c r="C99" i="23"/>
  <c r="C60" i="23"/>
  <c r="C26" i="23"/>
  <c r="C15" i="23"/>
  <c r="C36" i="23"/>
  <c r="I41" i="23"/>
  <c r="F74" i="24"/>
  <c r="F82" i="24"/>
  <c r="F99" i="27"/>
  <c r="E99" i="27"/>
  <c r="I17" i="28"/>
  <c r="I102" i="28" s="1"/>
  <c r="J102" i="28"/>
  <c r="F17" i="28"/>
  <c r="C14" i="27"/>
  <c r="C8" i="27"/>
  <c r="C99" i="27" s="1"/>
  <c r="C14" i="26"/>
  <c r="F95" i="24"/>
  <c r="F92" i="24"/>
  <c r="C92" i="24"/>
  <c r="F85" i="24"/>
  <c r="C85" i="24"/>
  <c r="C77" i="24"/>
  <c r="C74" i="24"/>
  <c r="F77" i="24"/>
  <c r="C66" i="24"/>
  <c r="F66" i="24"/>
  <c r="F61" i="24"/>
  <c r="F54" i="24"/>
  <c r="C54" i="24"/>
  <c r="C51" i="24"/>
  <c r="F51" i="24"/>
  <c r="C44" i="24"/>
  <c r="F44" i="24"/>
  <c r="F41" i="24"/>
  <c r="D17" i="24"/>
  <c r="D102" i="24" s="1"/>
  <c r="C41" i="24"/>
  <c r="H17" i="24"/>
  <c r="H102" i="24" s="1"/>
  <c r="F102" i="24" s="1"/>
  <c r="C33" i="24"/>
  <c r="F33" i="24"/>
  <c r="F30" i="24"/>
  <c r="C30" i="24"/>
  <c r="C27" i="24"/>
  <c r="F27" i="24"/>
  <c r="F18" i="24"/>
  <c r="C18" i="24"/>
  <c r="E17" i="24"/>
  <c r="E102" i="24" s="1"/>
  <c r="C102" i="24" s="1"/>
  <c r="G17" i="24"/>
  <c r="F11" i="24"/>
  <c r="C100" i="23"/>
  <c r="D95" i="23"/>
  <c r="C95" i="23" s="1"/>
  <c r="I92" i="23"/>
  <c r="E92" i="23"/>
  <c r="D92" i="23"/>
  <c r="C98" i="23"/>
  <c r="C94" i="23"/>
  <c r="C64" i="23"/>
  <c r="C45" i="23"/>
  <c r="C81" i="23"/>
  <c r="C71" i="23"/>
  <c r="C90" i="23"/>
  <c r="D85" i="23"/>
  <c r="C85" i="23" s="1"/>
  <c r="F82" i="23"/>
  <c r="D82" i="23"/>
  <c r="C82" i="23" s="1"/>
  <c r="C79" i="23"/>
  <c r="E74" i="23"/>
  <c r="D77" i="23"/>
  <c r="C77" i="23"/>
  <c r="D74" i="23"/>
  <c r="C89" i="23"/>
  <c r="C69" i="23"/>
  <c r="C73" i="23"/>
  <c r="F66" i="23"/>
  <c r="C67" i="23"/>
  <c r="D66" i="23"/>
  <c r="D41" i="23"/>
  <c r="C34" i="23"/>
  <c r="E66" i="23"/>
  <c r="I66" i="23"/>
  <c r="C65" i="23"/>
  <c r="I61" i="23"/>
  <c r="C63" i="23"/>
  <c r="F61" i="23"/>
  <c r="E61" i="23"/>
  <c r="C62" i="23"/>
  <c r="D61" i="23"/>
  <c r="C55" i="23"/>
  <c r="D54" i="23"/>
  <c r="F54" i="23"/>
  <c r="E54" i="23"/>
  <c r="C53" i="23"/>
  <c r="I51" i="23"/>
  <c r="E51" i="23"/>
  <c r="D51" i="23"/>
  <c r="C49" i="23"/>
  <c r="C50" i="23"/>
  <c r="C48" i="23"/>
  <c r="C47" i="23"/>
  <c r="C46" i="23"/>
  <c r="D44" i="23"/>
  <c r="I44" i="23"/>
  <c r="E44" i="23"/>
  <c r="C43" i="23"/>
  <c r="E41" i="23"/>
  <c r="C41" i="23" s="1"/>
  <c r="F41" i="23"/>
  <c r="J17" i="23"/>
  <c r="J102" i="23" s="1"/>
  <c r="C38" i="23"/>
  <c r="C35" i="23"/>
  <c r="F33" i="23"/>
  <c r="I33" i="23"/>
  <c r="E33" i="23"/>
  <c r="D33" i="23"/>
  <c r="C24" i="23"/>
  <c r="C32" i="23"/>
  <c r="C31" i="23"/>
  <c r="F30" i="23"/>
  <c r="I30" i="23"/>
  <c r="D30" i="23"/>
  <c r="E30" i="23"/>
  <c r="G17" i="23"/>
  <c r="G102" i="23" s="1"/>
  <c r="D27" i="23"/>
  <c r="F27" i="23"/>
  <c r="E27" i="23"/>
  <c r="I27" i="23"/>
  <c r="C25" i="23"/>
  <c r="C23" i="23"/>
  <c r="C22" i="23"/>
  <c r="C20" i="23"/>
  <c r="C19" i="23"/>
  <c r="F18" i="23"/>
  <c r="H17" i="23"/>
  <c r="D18" i="23"/>
  <c r="E18" i="23"/>
  <c r="I18" i="23"/>
  <c r="C13" i="23"/>
  <c r="F11" i="23"/>
  <c r="I11" i="23"/>
  <c r="C11" i="23"/>
  <c r="K41" i="20"/>
  <c r="J41" i="20"/>
  <c r="H41" i="20"/>
  <c r="G41" i="20"/>
  <c r="F41" i="20" s="1"/>
  <c r="G85" i="20"/>
  <c r="H85" i="20"/>
  <c r="J85" i="20"/>
  <c r="K85" i="20"/>
  <c r="G82" i="20"/>
  <c r="H82" i="20"/>
  <c r="J82" i="20"/>
  <c r="K82" i="20"/>
  <c r="G80" i="20"/>
  <c r="H80" i="20"/>
  <c r="J80" i="20"/>
  <c r="K80" i="20"/>
  <c r="I79" i="20"/>
  <c r="G77" i="20"/>
  <c r="H77" i="20"/>
  <c r="J77" i="20"/>
  <c r="K77" i="20"/>
  <c r="G74" i="20"/>
  <c r="H74" i="20"/>
  <c r="J74" i="20"/>
  <c r="K74" i="20"/>
  <c r="D72" i="20"/>
  <c r="G72" i="20"/>
  <c r="H72" i="20"/>
  <c r="F72" i="20" s="1"/>
  <c r="J72" i="20"/>
  <c r="K72" i="20"/>
  <c r="F70" i="20"/>
  <c r="I70" i="20"/>
  <c r="I69" i="20"/>
  <c r="G66" i="20"/>
  <c r="H66" i="20"/>
  <c r="J66" i="20"/>
  <c r="K66" i="20"/>
  <c r="D91" i="20"/>
  <c r="G61" i="20"/>
  <c r="H61" i="20"/>
  <c r="J61" i="20"/>
  <c r="K61" i="20"/>
  <c r="I99" i="20"/>
  <c r="F99" i="20"/>
  <c r="I98" i="20"/>
  <c r="F98" i="20"/>
  <c r="I97" i="20"/>
  <c r="F97" i="20"/>
  <c r="I96" i="20"/>
  <c r="F96" i="20"/>
  <c r="I95" i="20"/>
  <c r="F95" i="20"/>
  <c r="K94" i="20"/>
  <c r="K91" i="20" s="1"/>
  <c r="J94" i="20"/>
  <c r="J91" i="20" s="1"/>
  <c r="H94" i="20"/>
  <c r="F94" i="20" s="1"/>
  <c r="G94" i="20"/>
  <c r="G91" i="20" s="1"/>
  <c r="I93" i="20"/>
  <c r="F93" i="20"/>
  <c r="H91" i="20"/>
  <c r="I89" i="20"/>
  <c r="F89" i="20"/>
  <c r="E89" i="20"/>
  <c r="I88" i="20"/>
  <c r="F88" i="20"/>
  <c r="I87" i="20"/>
  <c r="F87" i="20"/>
  <c r="I86" i="20"/>
  <c r="F86" i="20"/>
  <c r="I84" i="20"/>
  <c r="F84" i="20"/>
  <c r="I83" i="20"/>
  <c r="F83" i="20"/>
  <c r="I81" i="20"/>
  <c r="F81" i="20"/>
  <c r="F79" i="20"/>
  <c r="I78" i="20"/>
  <c r="F78" i="20"/>
  <c r="I76" i="20"/>
  <c r="F76" i="20"/>
  <c r="I75" i="20"/>
  <c r="F75" i="20"/>
  <c r="I73" i="20"/>
  <c r="F73" i="20"/>
  <c r="I71" i="20"/>
  <c r="F71" i="20"/>
  <c r="F69" i="20"/>
  <c r="I68" i="20"/>
  <c r="F68" i="20"/>
  <c r="I67" i="20"/>
  <c r="F67" i="20"/>
  <c r="I65" i="20"/>
  <c r="F65" i="20"/>
  <c r="I64" i="20"/>
  <c r="F64" i="20"/>
  <c r="I63" i="20"/>
  <c r="F63" i="20"/>
  <c r="I62" i="20"/>
  <c r="F62" i="20"/>
  <c r="I60" i="20"/>
  <c r="F60" i="20"/>
  <c r="I59" i="20"/>
  <c r="F59" i="20"/>
  <c r="I58" i="20"/>
  <c r="F58" i="20"/>
  <c r="I57" i="20"/>
  <c r="F57" i="20"/>
  <c r="I56" i="20"/>
  <c r="F56" i="20"/>
  <c r="I55" i="20"/>
  <c r="F55" i="20"/>
  <c r="K54" i="20"/>
  <c r="J54" i="20"/>
  <c r="H54" i="20"/>
  <c r="G54" i="20"/>
  <c r="I53" i="20"/>
  <c r="F53" i="20"/>
  <c r="E53" i="20"/>
  <c r="C53" i="20" s="1"/>
  <c r="I52" i="20"/>
  <c r="E52" i="20" s="1"/>
  <c r="C52" i="20" s="1"/>
  <c r="F52" i="20"/>
  <c r="K51" i="20"/>
  <c r="J51" i="20"/>
  <c r="H51" i="20"/>
  <c r="G51" i="20"/>
  <c r="I50" i="20"/>
  <c r="F50" i="20"/>
  <c r="E50" i="20" s="1"/>
  <c r="C50" i="20" s="1"/>
  <c r="I49" i="20"/>
  <c r="F49" i="20"/>
  <c r="I48" i="20"/>
  <c r="F48" i="20"/>
  <c r="I47" i="20"/>
  <c r="F47" i="20"/>
  <c r="I46" i="20"/>
  <c r="F46" i="20"/>
  <c r="E46" i="20" s="1"/>
  <c r="C46" i="20" s="1"/>
  <c r="I45" i="20"/>
  <c r="F45" i="20"/>
  <c r="K44" i="20"/>
  <c r="J44" i="20"/>
  <c r="I44" i="20" s="1"/>
  <c r="H44" i="20"/>
  <c r="F44" i="20" s="1"/>
  <c r="G44" i="20"/>
  <c r="I43" i="20"/>
  <c r="F43" i="20"/>
  <c r="E43" i="20" s="1"/>
  <c r="C43" i="20" s="1"/>
  <c r="I42" i="20"/>
  <c r="F42" i="20"/>
  <c r="I41" i="20"/>
  <c r="I40" i="20"/>
  <c r="F40" i="20"/>
  <c r="I38" i="20"/>
  <c r="F38" i="20"/>
  <c r="I36" i="20"/>
  <c r="F36" i="20"/>
  <c r="I35" i="20"/>
  <c r="F35" i="20"/>
  <c r="I34" i="20"/>
  <c r="F34" i="20"/>
  <c r="K33" i="20"/>
  <c r="J33" i="20"/>
  <c r="I33" i="20"/>
  <c r="H33" i="20"/>
  <c r="G33" i="20"/>
  <c r="I32" i="20"/>
  <c r="F32" i="20"/>
  <c r="E32" i="20" s="1"/>
  <c r="C32" i="20" s="1"/>
  <c r="I31" i="20"/>
  <c r="F31" i="20"/>
  <c r="E31" i="20"/>
  <c r="C31" i="20" s="1"/>
  <c r="K30" i="20"/>
  <c r="I30" i="20" s="1"/>
  <c r="J30" i="20"/>
  <c r="H30" i="20"/>
  <c r="G30" i="20"/>
  <c r="I29" i="20"/>
  <c r="F29" i="20"/>
  <c r="I28" i="20"/>
  <c r="F28" i="20"/>
  <c r="E28" i="20" s="1"/>
  <c r="K27" i="20"/>
  <c r="J27" i="20"/>
  <c r="H27" i="20"/>
  <c r="G27" i="20"/>
  <c r="I26" i="20"/>
  <c r="E26" i="20" s="1"/>
  <c r="C26" i="20" s="1"/>
  <c r="F26" i="20"/>
  <c r="I25" i="20"/>
  <c r="F25" i="20"/>
  <c r="I24" i="20"/>
  <c r="E24" i="20" s="1"/>
  <c r="C24" i="20" s="1"/>
  <c r="F24" i="20"/>
  <c r="I23" i="20"/>
  <c r="F23" i="20"/>
  <c r="I22" i="20"/>
  <c r="E22" i="20" s="1"/>
  <c r="C22" i="20" s="1"/>
  <c r="F22" i="20"/>
  <c r="I21" i="20"/>
  <c r="F21" i="20"/>
  <c r="I20" i="20"/>
  <c r="E20" i="20" s="1"/>
  <c r="C20" i="20" s="1"/>
  <c r="F20" i="20"/>
  <c r="I19" i="20"/>
  <c r="F19" i="20"/>
  <c r="F18" i="20" s="1"/>
  <c r="K18" i="20"/>
  <c r="J18" i="20"/>
  <c r="H18" i="20"/>
  <c r="G18" i="20"/>
  <c r="I15" i="20"/>
  <c r="F15" i="20"/>
  <c r="I13" i="20"/>
  <c r="F13" i="20"/>
  <c r="I12" i="20"/>
  <c r="F12" i="20"/>
  <c r="K11" i="20"/>
  <c r="J11" i="20"/>
  <c r="H11" i="20"/>
  <c r="G11" i="20"/>
  <c r="C97" i="19"/>
  <c r="C96" i="19"/>
  <c r="C95" i="19"/>
  <c r="C94" i="19"/>
  <c r="C93" i="19"/>
  <c r="C92" i="19"/>
  <c r="L91" i="19"/>
  <c r="L88" i="19" s="1"/>
  <c r="K91" i="19"/>
  <c r="K88" i="19" s="1"/>
  <c r="J91" i="19"/>
  <c r="I91" i="19"/>
  <c r="I88" i="19" s="1"/>
  <c r="H91" i="19"/>
  <c r="H88" i="19" s="1"/>
  <c r="G91" i="19"/>
  <c r="F91" i="19"/>
  <c r="E91" i="19"/>
  <c r="E88" i="19" s="1"/>
  <c r="D91" i="19"/>
  <c r="D88" i="19" s="1"/>
  <c r="C90" i="19"/>
  <c r="C89" i="19"/>
  <c r="J88" i="19"/>
  <c r="G88" i="19"/>
  <c r="F88" i="19"/>
  <c r="C87" i="19"/>
  <c r="C86" i="19"/>
  <c r="C85" i="19"/>
  <c r="C84" i="19"/>
  <c r="C83" i="19"/>
  <c r="L82" i="19"/>
  <c r="K82" i="19"/>
  <c r="J82" i="19"/>
  <c r="I82" i="19"/>
  <c r="H82" i="19"/>
  <c r="G82" i="19"/>
  <c r="F82" i="19"/>
  <c r="E82" i="19"/>
  <c r="D82" i="19"/>
  <c r="C81" i="19"/>
  <c r="C80" i="19"/>
  <c r="L79" i="19"/>
  <c r="K79" i="19"/>
  <c r="J79" i="19"/>
  <c r="I79" i="19"/>
  <c r="H79" i="19"/>
  <c r="G79" i="19"/>
  <c r="F79" i="19"/>
  <c r="E79" i="19"/>
  <c r="D79" i="19"/>
  <c r="C78" i="19"/>
  <c r="C77" i="19"/>
  <c r="C76" i="19"/>
  <c r="C75" i="19"/>
  <c r="L74" i="19"/>
  <c r="C74" i="19" s="1"/>
  <c r="K74" i="19"/>
  <c r="J74" i="19"/>
  <c r="I74" i="19"/>
  <c r="H74" i="19"/>
  <c r="G74" i="19"/>
  <c r="F74" i="19"/>
  <c r="E74" i="19"/>
  <c r="D74" i="19"/>
  <c r="C73" i="19"/>
  <c r="C72" i="19"/>
  <c r="L71" i="19"/>
  <c r="C71" i="19" s="1"/>
  <c r="K71" i="19"/>
  <c r="J71" i="19"/>
  <c r="I71" i="19"/>
  <c r="H71" i="19"/>
  <c r="G71" i="19"/>
  <c r="F71" i="19"/>
  <c r="E71" i="19"/>
  <c r="D71" i="19"/>
  <c r="C70" i="19"/>
  <c r="C69" i="19"/>
  <c r="C68" i="19"/>
  <c r="C67" i="19"/>
  <c r="C66" i="19"/>
  <c r="C65" i="19"/>
  <c r="C64" i="19"/>
  <c r="L63" i="19"/>
  <c r="K63" i="19"/>
  <c r="J63" i="19"/>
  <c r="I63" i="19"/>
  <c r="H63" i="19"/>
  <c r="G63" i="19"/>
  <c r="F63" i="19"/>
  <c r="E63" i="19"/>
  <c r="D63" i="19"/>
  <c r="C62" i="19"/>
  <c r="C61" i="19"/>
  <c r="C60" i="19"/>
  <c r="C59" i="19"/>
  <c r="L58" i="19"/>
  <c r="K58" i="19"/>
  <c r="J58" i="19"/>
  <c r="I58" i="19"/>
  <c r="H58" i="19"/>
  <c r="G58" i="19"/>
  <c r="F58" i="19"/>
  <c r="E58" i="19"/>
  <c r="D58" i="19"/>
  <c r="C57" i="19"/>
  <c r="C56" i="19"/>
  <c r="C55" i="19"/>
  <c r="C54" i="19"/>
  <c r="C53" i="19"/>
  <c r="C52" i="19"/>
  <c r="L51" i="19"/>
  <c r="K51" i="19"/>
  <c r="J51" i="19"/>
  <c r="I51" i="19"/>
  <c r="H51" i="19"/>
  <c r="G51" i="19"/>
  <c r="F51" i="19"/>
  <c r="E51" i="19"/>
  <c r="D51" i="19"/>
  <c r="C50" i="19"/>
  <c r="C49" i="19"/>
  <c r="L48" i="19"/>
  <c r="C48" i="19" s="1"/>
  <c r="K48" i="19"/>
  <c r="J48" i="19"/>
  <c r="I48" i="19"/>
  <c r="H48" i="19"/>
  <c r="G48" i="19"/>
  <c r="F48" i="19"/>
  <c r="E48" i="19"/>
  <c r="D48" i="19"/>
  <c r="C47" i="19"/>
  <c r="C46" i="19"/>
  <c r="C45" i="19"/>
  <c r="C44" i="19"/>
  <c r="C43" i="19"/>
  <c r="C42" i="19"/>
  <c r="L41" i="19"/>
  <c r="K41" i="19"/>
  <c r="J41" i="19"/>
  <c r="I41" i="19"/>
  <c r="H41" i="19"/>
  <c r="G41" i="19"/>
  <c r="F41" i="19"/>
  <c r="E41" i="19"/>
  <c r="D41" i="19"/>
  <c r="C40" i="19"/>
  <c r="C39" i="19"/>
  <c r="L38" i="19"/>
  <c r="K38" i="19"/>
  <c r="J38" i="19"/>
  <c r="I38" i="19"/>
  <c r="H38" i="19"/>
  <c r="G38" i="19"/>
  <c r="F38" i="19"/>
  <c r="E38" i="19"/>
  <c r="D38" i="19"/>
  <c r="C37" i="19"/>
  <c r="C36" i="19"/>
  <c r="C35" i="19"/>
  <c r="C34" i="19"/>
  <c r="C33" i="19"/>
  <c r="C32" i="19"/>
  <c r="C31" i="19"/>
  <c r="L30" i="19"/>
  <c r="K30" i="19"/>
  <c r="J30" i="19"/>
  <c r="C30" i="19" s="1"/>
  <c r="I30" i="19"/>
  <c r="H30" i="19"/>
  <c r="G30" i="19"/>
  <c r="F30" i="19"/>
  <c r="E30" i="19"/>
  <c r="D30" i="19"/>
  <c r="C29" i="19"/>
  <c r="C28" i="19"/>
  <c r="L27" i="19"/>
  <c r="K27" i="19"/>
  <c r="J27" i="19"/>
  <c r="C27" i="19" s="1"/>
  <c r="I27" i="19"/>
  <c r="H27" i="19"/>
  <c r="G27" i="19"/>
  <c r="F27" i="19"/>
  <c r="E27" i="19"/>
  <c r="D27" i="19"/>
  <c r="C26" i="19"/>
  <c r="C25" i="19"/>
  <c r="L24" i="19"/>
  <c r="K24" i="19"/>
  <c r="J24" i="19"/>
  <c r="C24" i="19" s="1"/>
  <c r="I24" i="19"/>
  <c r="H24" i="19"/>
  <c r="G24" i="19"/>
  <c r="F24" i="19"/>
  <c r="E24" i="19"/>
  <c r="D24" i="19"/>
  <c r="C23" i="19"/>
  <c r="C22" i="19"/>
  <c r="C21" i="19"/>
  <c r="C20" i="19"/>
  <c r="C19" i="19"/>
  <c r="C18" i="19"/>
  <c r="C17" i="19"/>
  <c r="C16" i="19"/>
  <c r="L15" i="19"/>
  <c r="K15" i="19"/>
  <c r="J15" i="19"/>
  <c r="I15" i="19"/>
  <c r="H15" i="19"/>
  <c r="H14" i="19" s="1"/>
  <c r="G15" i="19"/>
  <c r="F15" i="19"/>
  <c r="E15" i="19"/>
  <c r="D15" i="19"/>
  <c r="D14" i="19" s="1"/>
  <c r="C13" i="19"/>
  <c r="C12" i="19"/>
  <c r="C11" i="19"/>
  <c r="C10" i="19"/>
  <c r="C9" i="19"/>
  <c r="L8" i="19"/>
  <c r="K8" i="19"/>
  <c r="J8" i="19"/>
  <c r="I8" i="19"/>
  <c r="H8" i="19"/>
  <c r="G8" i="19"/>
  <c r="F8" i="19"/>
  <c r="E8" i="19"/>
  <c r="D8" i="19"/>
  <c r="K96" i="18"/>
  <c r="J96" i="18"/>
  <c r="I96" i="18"/>
  <c r="H96" i="18"/>
  <c r="G96" i="18"/>
  <c r="F96" i="18"/>
  <c r="E96" i="18"/>
  <c r="D96" i="18"/>
  <c r="K91" i="18"/>
  <c r="J91" i="18"/>
  <c r="I91" i="18"/>
  <c r="H91" i="18"/>
  <c r="G91" i="18"/>
  <c r="F91" i="18"/>
  <c r="E91" i="18"/>
  <c r="D91" i="18"/>
  <c r="K89" i="18"/>
  <c r="J89" i="18"/>
  <c r="I89" i="18"/>
  <c r="H89" i="18"/>
  <c r="G89" i="18"/>
  <c r="F89" i="18"/>
  <c r="E89" i="18"/>
  <c r="D89" i="18"/>
  <c r="D88" i="18" s="1"/>
  <c r="I88" i="18"/>
  <c r="K86" i="18"/>
  <c r="J86" i="18"/>
  <c r="I86" i="18"/>
  <c r="H86" i="18"/>
  <c r="G86" i="18"/>
  <c r="F86" i="18"/>
  <c r="E86" i="18"/>
  <c r="D86" i="18"/>
  <c r="K82" i="18"/>
  <c r="J82" i="18"/>
  <c r="I82" i="18"/>
  <c r="H82" i="18"/>
  <c r="G82" i="18"/>
  <c r="F82" i="18"/>
  <c r="E82" i="18"/>
  <c r="D82" i="18"/>
  <c r="K79" i="18"/>
  <c r="C79" i="18" s="1"/>
  <c r="J79" i="18"/>
  <c r="I79" i="18"/>
  <c r="H79" i="18"/>
  <c r="G79" i="18"/>
  <c r="F79" i="18"/>
  <c r="E79" i="18"/>
  <c r="D79" i="18"/>
  <c r="K77" i="18"/>
  <c r="J77" i="18"/>
  <c r="I77" i="18"/>
  <c r="H77" i="18"/>
  <c r="G77" i="18"/>
  <c r="F77" i="18"/>
  <c r="E77" i="18"/>
  <c r="D77" i="18"/>
  <c r="K74" i="18"/>
  <c r="C74" i="18" s="1"/>
  <c r="J74" i="18"/>
  <c r="I74" i="18"/>
  <c r="H74" i="18"/>
  <c r="G74" i="18"/>
  <c r="F74" i="18"/>
  <c r="E74" i="18"/>
  <c r="D74" i="18"/>
  <c r="K71" i="18"/>
  <c r="J71" i="18"/>
  <c r="I71" i="18"/>
  <c r="H71" i="18"/>
  <c r="G71" i="18"/>
  <c r="F71" i="18"/>
  <c r="E71" i="18"/>
  <c r="D71" i="18"/>
  <c r="K69" i="18"/>
  <c r="C69" i="18" s="1"/>
  <c r="J69" i="18"/>
  <c r="I69" i="18"/>
  <c r="H69" i="18"/>
  <c r="G69" i="18"/>
  <c r="F69" i="18"/>
  <c r="E69" i="18"/>
  <c r="D69" i="18"/>
  <c r="K63" i="18"/>
  <c r="C63" i="18" s="1"/>
  <c r="J63" i="18"/>
  <c r="I63" i="18"/>
  <c r="H63" i="18"/>
  <c r="G63" i="18"/>
  <c r="F63" i="18"/>
  <c r="E63" i="18"/>
  <c r="D63" i="18"/>
  <c r="K58" i="18"/>
  <c r="C58" i="18" s="1"/>
  <c r="J58" i="18"/>
  <c r="I58" i="18"/>
  <c r="H58" i="18"/>
  <c r="G58" i="18"/>
  <c r="F58" i="18"/>
  <c r="E58" i="18"/>
  <c r="D58" i="18"/>
  <c r="K51" i="18"/>
  <c r="J51" i="18"/>
  <c r="I51" i="18"/>
  <c r="H51" i="18"/>
  <c r="G51" i="18"/>
  <c r="F51" i="18"/>
  <c r="E51" i="18"/>
  <c r="D51" i="18"/>
  <c r="K48" i="18"/>
  <c r="C48" i="18" s="1"/>
  <c r="J48" i="18"/>
  <c r="I48" i="18"/>
  <c r="H48" i="18"/>
  <c r="G48" i="18"/>
  <c r="F48" i="18"/>
  <c r="E48" i="18"/>
  <c r="D48" i="18"/>
  <c r="K46" i="18"/>
  <c r="C46" i="18" s="1"/>
  <c r="J46" i="18"/>
  <c r="I46" i="18"/>
  <c r="H46" i="18"/>
  <c r="G46" i="18"/>
  <c r="F46" i="18"/>
  <c r="E46" i="18"/>
  <c r="D46" i="18"/>
  <c r="K41" i="18"/>
  <c r="J41" i="18"/>
  <c r="I41" i="18"/>
  <c r="H41" i="18"/>
  <c r="G41" i="18"/>
  <c r="F41" i="18"/>
  <c r="E41" i="18"/>
  <c r="D41" i="18"/>
  <c r="K38" i="18"/>
  <c r="C38" i="18" s="1"/>
  <c r="J38" i="18"/>
  <c r="I38" i="18"/>
  <c r="H38" i="18"/>
  <c r="G38" i="18"/>
  <c r="F38" i="18"/>
  <c r="E38" i="18"/>
  <c r="D38" i="18"/>
  <c r="K36" i="18"/>
  <c r="C36" i="18" s="1"/>
  <c r="J36" i="18"/>
  <c r="I36" i="18"/>
  <c r="H36" i="18"/>
  <c r="G36" i="18"/>
  <c r="F36" i="18"/>
  <c r="E36" i="18"/>
  <c r="D36" i="18"/>
  <c r="K34" i="18"/>
  <c r="C34" i="18" s="1"/>
  <c r="J34" i="18"/>
  <c r="I34" i="18"/>
  <c r="H34" i="18"/>
  <c r="G34" i="18"/>
  <c r="F34" i="18"/>
  <c r="E34" i="18"/>
  <c r="D34" i="18"/>
  <c r="K30" i="18"/>
  <c r="J30" i="18"/>
  <c r="I30" i="18"/>
  <c r="H30" i="18"/>
  <c r="G30" i="18"/>
  <c r="F30" i="18"/>
  <c r="E30" i="18"/>
  <c r="D30" i="18"/>
  <c r="K27" i="18"/>
  <c r="J27" i="18"/>
  <c r="I27" i="18"/>
  <c r="H27" i="18"/>
  <c r="G27" i="18"/>
  <c r="F27" i="18"/>
  <c r="E27" i="18"/>
  <c r="D27" i="18"/>
  <c r="K24" i="18"/>
  <c r="C24" i="18" s="1"/>
  <c r="J24" i="18"/>
  <c r="I24" i="18"/>
  <c r="H24" i="18"/>
  <c r="G24" i="18"/>
  <c r="F24" i="18"/>
  <c r="E24" i="18"/>
  <c r="D24" i="18"/>
  <c r="K15" i="18"/>
  <c r="J15" i="18"/>
  <c r="I15" i="18"/>
  <c r="H15" i="18"/>
  <c r="H14" i="18" s="1"/>
  <c r="G15" i="18"/>
  <c r="F15" i="18"/>
  <c r="E15" i="18"/>
  <c r="D15" i="18"/>
  <c r="D14" i="18" s="1"/>
  <c r="K14" i="18"/>
  <c r="K8" i="18"/>
  <c r="J8" i="18"/>
  <c r="I8" i="18"/>
  <c r="H8" i="18"/>
  <c r="G8" i="18"/>
  <c r="F8" i="18"/>
  <c r="E8" i="18"/>
  <c r="D8" i="18"/>
  <c r="F100" i="17"/>
  <c r="C100" i="17"/>
  <c r="H99" i="17"/>
  <c r="G99" i="17"/>
  <c r="F99" i="17"/>
  <c r="E99" i="17"/>
  <c r="D99" i="17"/>
  <c r="C99" i="17"/>
  <c r="F98" i="17"/>
  <c r="C98" i="17"/>
  <c r="F97" i="17"/>
  <c r="C97" i="17"/>
  <c r="F96" i="17"/>
  <c r="C96" i="17"/>
  <c r="F95" i="17"/>
  <c r="C95" i="17"/>
  <c r="H94" i="17"/>
  <c r="G94" i="17"/>
  <c r="E94" i="17"/>
  <c r="D94" i="17"/>
  <c r="F93" i="17"/>
  <c r="C93" i="17"/>
  <c r="H92" i="17"/>
  <c r="G92" i="17"/>
  <c r="E92" i="17"/>
  <c r="D92" i="17"/>
  <c r="F90" i="17"/>
  <c r="C90" i="17"/>
  <c r="H89" i="17"/>
  <c r="G89" i="17"/>
  <c r="F89" i="17" s="1"/>
  <c r="E89" i="17"/>
  <c r="C89" i="17" s="1"/>
  <c r="D89" i="17"/>
  <c r="F88" i="17"/>
  <c r="C88" i="17"/>
  <c r="F87" i="17"/>
  <c r="C87" i="17"/>
  <c r="F86" i="17"/>
  <c r="C86" i="17"/>
  <c r="H85" i="17"/>
  <c r="G85" i="17"/>
  <c r="E85" i="17"/>
  <c r="D85" i="17"/>
  <c r="F84" i="17"/>
  <c r="C84" i="17"/>
  <c r="F83" i="17"/>
  <c r="C83" i="17"/>
  <c r="H82" i="17"/>
  <c r="G82" i="17"/>
  <c r="E82" i="17"/>
  <c r="D82" i="17"/>
  <c r="C82" i="17"/>
  <c r="F81" i="17"/>
  <c r="C81" i="17"/>
  <c r="H80" i="17"/>
  <c r="G80" i="17"/>
  <c r="E80" i="17"/>
  <c r="D80" i="17"/>
  <c r="F79" i="17"/>
  <c r="C79" i="17"/>
  <c r="F78" i="17"/>
  <c r="C78" i="17"/>
  <c r="H77" i="17"/>
  <c r="G77" i="17"/>
  <c r="F77" i="17" s="1"/>
  <c r="E77" i="17"/>
  <c r="D77" i="17"/>
  <c r="C77" i="17"/>
  <c r="F76" i="17"/>
  <c r="C76" i="17"/>
  <c r="F75" i="17"/>
  <c r="C75" i="17"/>
  <c r="H74" i="17"/>
  <c r="F74" i="17" s="1"/>
  <c r="G74" i="17"/>
  <c r="E74" i="17"/>
  <c r="D74" i="17"/>
  <c r="C74" i="17"/>
  <c r="F73" i="17"/>
  <c r="C73" i="17"/>
  <c r="H72" i="17"/>
  <c r="G72" i="17"/>
  <c r="E72" i="17"/>
  <c r="D72" i="17"/>
  <c r="C72" i="17"/>
  <c r="F71" i="17"/>
  <c r="C71" i="17"/>
  <c r="F70" i="17"/>
  <c r="C70" i="17"/>
  <c r="F69" i="17"/>
  <c r="C69" i="17"/>
  <c r="F68" i="17"/>
  <c r="C68" i="17"/>
  <c r="F67" i="17"/>
  <c r="C67" i="17"/>
  <c r="H66" i="17"/>
  <c r="G66" i="17"/>
  <c r="E66" i="17"/>
  <c r="C66" i="17" s="1"/>
  <c r="D66" i="17"/>
  <c r="F65" i="17"/>
  <c r="C65" i="17"/>
  <c r="F64" i="17"/>
  <c r="C64" i="17"/>
  <c r="F63" i="17"/>
  <c r="C63" i="17"/>
  <c r="F62" i="17"/>
  <c r="C62" i="17"/>
  <c r="H61" i="17"/>
  <c r="F61" i="17" s="1"/>
  <c r="G61" i="17"/>
  <c r="E61" i="17"/>
  <c r="D61" i="17"/>
  <c r="F60" i="17"/>
  <c r="C60" i="17"/>
  <c r="F59" i="17"/>
  <c r="C59" i="17"/>
  <c r="F58" i="17"/>
  <c r="C58" i="17"/>
  <c r="F57" i="17"/>
  <c r="C57" i="17"/>
  <c r="F56" i="17"/>
  <c r="C56" i="17"/>
  <c r="F55" i="17"/>
  <c r="C55" i="17"/>
  <c r="H54" i="17"/>
  <c r="F54" i="17" s="1"/>
  <c r="G54" i="17"/>
  <c r="E54" i="17"/>
  <c r="D54" i="17"/>
  <c r="C54" i="17"/>
  <c r="F53" i="17"/>
  <c r="C53" i="17"/>
  <c r="F52" i="17"/>
  <c r="C52" i="17"/>
  <c r="H51" i="17"/>
  <c r="G51" i="17"/>
  <c r="F51" i="17"/>
  <c r="E51" i="17"/>
  <c r="C51" i="17" s="1"/>
  <c r="D51" i="17"/>
  <c r="F50" i="17"/>
  <c r="C50" i="17"/>
  <c r="H49" i="17"/>
  <c r="F49" i="17" s="1"/>
  <c r="G49" i="17"/>
  <c r="E49" i="17"/>
  <c r="D49" i="17"/>
  <c r="F48" i="17"/>
  <c r="C48" i="17"/>
  <c r="F47" i="17"/>
  <c r="C47" i="17"/>
  <c r="F46" i="17"/>
  <c r="C46" i="17"/>
  <c r="F45" i="17"/>
  <c r="C45" i="17"/>
  <c r="H44" i="17"/>
  <c r="G44" i="17"/>
  <c r="E44" i="17"/>
  <c r="C44" i="17" s="1"/>
  <c r="D44" i="17"/>
  <c r="F43" i="17"/>
  <c r="C43" i="17"/>
  <c r="F42" i="17"/>
  <c r="C42" i="17"/>
  <c r="H41" i="17"/>
  <c r="G41" i="17"/>
  <c r="F41" i="17"/>
  <c r="E41" i="17"/>
  <c r="D41" i="17"/>
  <c r="F40" i="17"/>
  <c r="C40" i="17"/>
  <c r="H39" i="17"/>
  <c r="G39" i="17"/>
  <c r="F39" i="17"/>
  <c r="E39" i="17"/>
  <c r="C39" i="17" s="1"/>
  <c r="D39" i="17"/>
  <c r="F38" i="17"/>
  <c r="C38" i="17"/>
  <c r="H37" i="17"/>
  <c r="F37" i="17" s="1"/>
  <c r="G37" i="17"/>
  <c r="E37" i="17"/>
  <c r="D37" i="17"/>
  <c r="F36" i="17"/>
  <c r="C36" i="17"/>
  <c r="F35" i="17"/>
  <c r="C35" i="17"/>
  <c r="F34" i="17"/>
  <c r="C34" i="17"/>
  <c r="H33" i="17"/>
  <c r="F33" i="17" s="1"/>
  <c r="G33" i="17"/>
  <c r="E33" i="17"/>
  <c r="D33" i="17"/>
  <c r="F32" i="17"/>
  <c r="C32" i="17"/>
  <c r="F31" i="17"/>
  <c r="C31" i="17"/>
  <c r="H30" i="17"/>
  <c r="F30" i="17" s="1"/>
  <c r="G30" i="17"/>
  <c r="E30" i="17"/>
  <c r="D30" i="17"/>
  <c r="C30" i="17"/>
  <c r="F29" i="17"/>
  <c r="C29" i="17"/>
  <c r="F28" i="17"/>
  <c r="C28" i="17"/>
  <c r="H27" i="17"/>
  <c r="G27" i="17"/>
  <c r="F27" i="17"/>
  <c r="E27" i="17"/>
  <c r="C27" i="17" s="1"/>
  <c r="D27" i="17"/>
  <c r="F26" i="17"/>
  <c r="C26" i="17"/>
  <c r="F25" i="17"/>
  <c r="C25" i="17"/>
  <c r="F24" i="17"/>
  <c r="C24" i="17"/>
  <c r="F23" i="17"/>
  <c r="C23" i="17"/>
  <c r="F22" i="17"/>
  <c r="C22" i="17"/>
  <c r="F21" i="17"/>
  <c r="C21" i="17"/>
  <c r="F20" i="17"/>
  <c r="C20" i="17"/>
  <c r="F19" i="17"/>
  <c r="C19" i="17"/>
  <c r="H18" i="17"/>
  <c r="G18" i="17"/>
  <c r="E18" i="17"/>
  <c r="E17" i="17" s="1"/>
  <c r="D18" i="17"/>
  <c r="F16" i="17"/>
  <c r="C16" i="17"/>
  <c r="H15" i="17"/>
  <c r="G15" i="17"/>
  <c r="F15" i="17"/>
  <c r="E15" i="17"/>
  <c r="D15" i="17"/>
  <c r="F14" i="17"/>
  <c r="C14" i="17"/>
  <c r="C13" i="17" s="1"/>
  <c r="H13" i="17"/>
  <c r="G13" i="17"/>
  <c r="G11" i="17" s="1"/>
  <c r="F13" i="17"/>
  <c r="E13" i="17"/>
  <c r="E11" i="17" s="1"/>
  <c r="C11" i="17" s="1"/>
  <c r="D13" i="17"/>
  <c r="F12" i="17"/>
  <c r="C12" i="17"/>
  <c r="H11" i="17"/>
  <c r="F11" i="17" s="1"/>
  <c r="D11" i="17"/>
  <c r="C49" i="8"/>
  <c r="K10" i="8"/>
  <c r="J10" i="8"/>
  <c r="I10" i="8"/>
  <c r="H10" i="8"/>
  <c r="G10" i="8"/>
  <c r="F10" i="8"/>
  <c r="E10" i="8"/>
  <c r="D10" i="8"/>
  <c r="C10" i="8"/>
  <c r="K8" i="8"/>
  <c r="J8" i="8"/>
  <c r="I8" i="8"/>
  <c r="H8" i="8"/>
  <c r="H49" i="8" s="1"/>
  <c r="G8" i="8"/>
  <c r="G49" i="8" s="1"/>
  <c r="F8" i="8"/>
  <c r="F49" i="8" s="1"/>
  <c r="E8" i="8"/>
  <c r="E49" i="8" s="1"/>
  <c r="D8" i="8"/>
  <c r="D49" i="8" s="1"/>
  <c r="C8" i="8"/>
  <c r="K42" i="6"/>
  <c r="J42" i="6"/>
  <c r="I42" i="6"/>
  <c r="H42" i="6"/>
  <c r="G42" i="6"/>
  <c r="F42" i="6"/>
  <c r="E42" i="6"/>
  <c r="D42" i="6"/>
  <c r="C42" i="6"/>
  <c r="K40" i="6"/>
  <c r="J40" i="6"/>
  <c r="I40" i="6"/>
  <c r="H40" i="6"/>
  <c r="H81" i="6" s="1"/>
  <c r="G40" i="6"/>
  <c r="G81" i="6" s="1"/>
  <c r="F40" i="6"/>
  <c r="F81" i="6" s="1"/>
  <c r="E40" i="6"/>
  <c r="E81" i="6" s="1"/>
  <c r="D40" i="6"/>
  <c r="D81" i="6" s="1"/>
  <c r="C40" i="6"/>
  <c r="C81" i="6" s="1"/>
  <c r="G80" i="5"/>
  <c r="C80" i="5"/>
  <c r="K41" i="5"/>
  <c r="J41" i="5"/>
  <c r="I41" i="5"/>
  <c r="H41" i="5"/>
  <c r="G41" i="5"/>
  <c r="F41" i="5"/>
  <c r="E41" i="5"/>
  <c r="D41" i="5"/>
  <c r="C41" i="5"/>
  <c r="K39" i="5"/>
  <c r="J39" i="5"/>
  <c r="I39" i="5"/>
  <c r="H39" i="5"/>
  <c r="H80" i="5" s="1"/>
  <c r="G39" i="5"/>
  <c r="F39" i="5"/>
  <c r="F80" i="5" s="1"/>
  <c r="E39" i="5"/>
  <c r="E80" i="5" s="1"/>
  <c r="D39" i="5"/>
  <c r="D80" i="5" s="1"/>
  <c r="C39" i="5"/>
  <c r="E69" i="4"/>
  <c r="D69" i="4"/>
  <c r="C69" i="4"/>
  <c r="K43" i="3"/>
  <c r="J43" i="3"/>
  <c r="I43" i="3"/>
  <c r="H43" i="3"/>
  <c r="G43" i="3"/>
  <c r="F43" i="3"/>
  <c r="E43" i="3"/>
  <c r="D43" i="3"/>
  <c r="C43" i="3"/>
  <c r="K41" i="3"/>
  <c r="J41" i="3"/>
  <c r="I41" i="3"/>
  <c r="H41" i="3"/>
  <c r="H82" i="3" s="1"/>
  <c r="G41" i="3"/>
  <c r="G82" i="3" s="1"/>
  <c r="F41" i="3"/>
  <c r="F82" i="3" s="1"/>
  <c r="E41" i="3"/>
  <c r="E82" i="3" s="1"/>
  <c r="D41" i="3"/>
  <c r="D82" i="3" s="1"/>
  <c r="C41" i="3"/>
  <c r="C82" i="3" s="1"/>
  <c r="G14" i="18" l="1"/>
  <c r="J14" i="19"/>
  <c r="J98" i="19" s="1"/>
  <c r="F11" i="20"/>
  <c r="C41" i="18"/>
  <c r="C51" i="18"/>
  <c r="C82" i="18"/>
  <c r="L14" i="19"/>
  <c r="C15" i="19"/>
  <c r="G17" i="17"/>
  <c r="F72" i="17"/>
  <c r="C94" i="17"/>
  <c r="C89" i="18"/>
  <c r="G88" i="18"/>
  <c r="C96" i="18"/>
  <c r="E14" i="19"/>
  <c r="G14" i="19"/>
  <c r="C41" i="19"/>
  <c r="E55" i="20"/>
  <c r="C55" i="20" s="1"/>
  <c r="E97" i="20"/>
  <c r="E70" i="20"/>
  <c r="C70" i="20" s="1"/>
  <c r="C18" i="17"/>
  <c r="F18" i="17"/>
  <c r="C33" i="17"/>
  <c r="C61" i="17"/>
  <c r="F66" i="17"/>
  <c r="C85" i="17"/>
  <c r="D91" i="17"/>
  <c r="G91" i="17"/>
  <c r="D98" i="19"/>
  <c r="H98" i="19"/>
  <c r="C8" i="19"/>
  <c r="I11" i="20"/>
  <c r="E13" i="20"/>
  <c r="C13" i="20" s="1"/>
  <c r="F30" i="20"/>
  <c r="E35" i="20"/>
  <c r="C35" i="20" s="1"/>
  <c r="I51" i="20"/>
  <c r="E93" i="20"/>
  <c r="D102" i="23"/>
  <c r="C15" i="18"/>
  <c r="C27" i="18"/>
  <c r="C30" i="18"/>
  <c r="C71" i="18"/>
  <c r="C77" i="18"/>
  <c r="C86" i="18"/>
  <c r="F88" i="18"/>
  <c r="F14" i="19"/>
  <c r="F98" i="19" s="1"/>
  <c r="C99" i="26"/>
  <c r="F102" i="23"/>
  <c r="C37" i="17"/>
  <c r="C49" i="17"/>
  <c r="F92" i="17"/>
  <c r="K88" i="18"/>
  <c r="C91" i="18"/>
  <c r="G98" i="19"/>
  <c r="K14" i="19"/>
  <c r="K98" i="19" s="1"/>
  <c r="E59" i="20"/>
  <c r="C59" i="20" s="1"/>
  <c r="E95" i="20"/>
  <c r="E102" i="23"/>
  <c r="C102" i="23" s="1"/>
  <c r="I102" i="23"/>
  <c r="C15" i="17"/>
  <c r="D17" i="17"/>
  <c r="C41" i="17"/>
  <c r="F44" i="17"/>
  <c r="C80" i="17"/>
  <c r="F85" i="17"/>
  <c r="C92" i="17"/>
  <c r="C8" i="18"/>
  <c r="E98" i="19"/>
  <c r="E12" i="20"/>
  <c r="C12" i="20" s="1"/>
  <c r="E34" i="20"/>
  <c r="C34" i="20" s="1"/>
  <c r="I54" i="20"/>
  <c r="E56" i="20"/>
  <c r="C56" i="20" s="1"/>
  <c r="F80" i="20"/>
  <c r="C74" i="23"/>
  <c r="C92" i="23"/>
  <c r="E48" i="20"/>
  <c r="C48" i="20" s="1"/>
  <c r="E88" i="18"/>
  <c r="K98" i="18"/>
  <c r="E17" i="28"/>
  <c r="E102" i="28" s="1"/>
  <c r="F102" i="28"/>
  <c r="C17" i="24"/>
  <c r="F17" i="24"/>
  <c r="C44" i="23"/>
  <c r="C54" i="23"/>
  <c r="C66" i="23"/>
  <c r="C27" i="23"/>
  <c r="C61" i="23"/>
  <c r="C51" i="23"/>
  <c r="I17" i="23"/>
  <c r="C33" i="23"/>
  <c r="C30" i="23"/>
  <c r="F17" i="23"/>
  <c r="D17" i="23"/>
  <c r="E17" i="23"/>
  <c r="C18" i="23"/>
  <c r="C91" i="19"/>
  <c r="I85" i="20"/>
  <c r="E87" i="20"/>
  <c r="E86" i="20"/>
  <c r="F85" i="20"/>
  <c r="E85" i="20" s="1"/>
  <c r="E84" i="20"/>
  <c r="F82" i="20"/>
  <c r="I82" i="20"/>
  <c r="I80" i="20"/>
  <c r="E80" i="20" s="1"/>
  <c r="E78" i="20"/>
  <c r="I77" i="20"/>
  <c r="F77" i="20"/>
  <c r="E76" i="20"/>
  <c r="F74" i="20"/>
  <c r="I74" i="20"/>
  <c r="I72" i="20"/>
  <c r="E72" i="20" s="1"/>
  <c r="E21" i="20"/>
  <c r="C21" i="20" s="1"/>
  <c r="E23" i="20"/>
  <c r="C23" i="20" s="1"/>
  <c r="E25" i="20"/>
  <c r="C25" i="20" s="1"/>
  <c r="E44" i="20"/>
  <c r="C44" i="20" s="1"/>
  <c r="F51" i="20"/>
  <c r="E51" i="20" s="1"/>
  <c r="C51" i="20" s="1"/>
  <c r="F54" i="20"/>
  <c r="E58" i="20"/>
  <c r="C58" i="20" s="1"/>
  <c r="E73" i="20"/>
  <c r="E75" i="20"/>
  <c r="E79" i="20"/>
  <c r="E81" i="20"/>
  <c r="E83" i="20"/>
  <c r="E42" i="20"/>
  <c r="C42" i="20" s="1"/>
  <c r="E57" i="20"/>
  <c r="C57" i="20" s="1"/>
  <c r="E60" i="20"/>
  <c r="C60" i="20" s="1"/>
  <c r="E88" i="20"/>
  <c r="C88" i="20" s="1"/>
  <c r="E99" i="20"/>
  <c r="C99" i="20" s="1"/>
  <c r="H17" i="20"/>
  <c r="H101" i="20" s="1"/>
  <c r="F101" i="20" s="1"/>
  <c r="E15" i="20"/>
  <c r="C15" i="20" s="1"/>
  <c r="E29" i="20"/>
  <c r="C29" i="20" s="1"/>
  <c r="E38" i="20"/>
  <c r="C38" i="20" s="1"/>
  <c r="E40" i="20"/>
  <c r="C40" i="20" s="1"/>
  <c r="E45" i="20"/>
  <c r="C45" i="20" s="1"/>
  <c r="E47" i="20"/>
  <c r="C47" i="20" s="1"/>
  <c r="E49" i="20"/>
  <c r="C49" i="20" s="1"/>
  <c r="E69" i="20"/>
  <c r="E71" i="20"/>
  <c r="E68" i="20"/>
  <c r="F66" i="20"/>
  <c r="E67" i="20"/>
  <c r="I66" i="20"/>
  <c r="C11" i="20"/>
  <c r="E65" i="20"/>
  <c r="E64" i="20"/>
  <c r="E63" i="20"/>
  <c r="G17" i="20"/>
  <c r="G101" i="20" s="1"/>
  <c r="E62" i="20"/>
  <c r="I61" i="20"/>
  <c r="C89" i="20"/>
  <c r="C93" i="20"/>
  <c r="C95" i="20"/>
  <c r="C97" i="20"/>
  <c r="F61" i="20"/>
  <c r="K17" i="20"/>
  <c r="K101" i="20" s="1"/>
  <c r="C17" i="17"/>
  <c r="G101" i="17"/>
  <c r="G98" i="18"/>
  <c r="J101" i="20"/>
  <c r="I27" i="20"/>
  <c r="F33" i="20"/>
  <c r="E33" i="20" s="1"/>
  <c r="C33" i="20" s="1"/>
  <c r="E36" i="20"/>
  <c r="C36" i="20" s="1"/>
  <c r="F82" i="17"/>
  <c r="E91" i="17"/>
  <c r="C91" i="17" s="1"/>
  <c r="J88" i="18"/>
  <c r="I14" i="19"/>
  <c r="I98" i="19" s="1"/>
  <c r="C82" i="19"/>
  <c r="E19" i="20"/>
  <c r="I18" i="20"/>
  <c r="F27" i="20"/>
  <c r="F91" i="20"/>
  <c r="F80" i="17"/>
  <c r="F17" i="17" s="1"/>
  <c r="F94" i="17"/>
  <c r="E14" i="18"/>
  <c r="E98" i="18" s="1"/>
  <c r="I14" i="18"/>
  <c r="I98" i="18" s="1"/>
  <c r="D98" i="18"/>
  <c r="H88" i="18"/>
  <c r="H98" i="18" s="1"/>
  <c r="C38" i="19"/>
  <c r="C58" i="19"/>
  <c r="C79" i="19"/>
  <c r="C88" i="19"/>
  <c r="C28" i="20"/>
  <c r="I91" i="20"/>
  <c r="E91" i="20" s="1"/>
  <c r="C91" i="20" s="1"/>
  <c r="I94" i="20"/>
  <c r="E94" i="20" s="1"/>
  <c r="C94" i="20" s="1"/>
  <c r="E96" i="20"/>
  <c r="C96" i="20" s="1"/>
  <c r="E98" i="20"/>
  <c r="C98" i="20" s="1"/>
  <c r="E101" i="17"/>
  <c r="D101" i="17"/>
  <c r="H17" i="17"/>
  <c r="H101" i="17" s="1"/>
  <c r="F101" i="17" s="1"/>
  <c r="F14" i="18"/>
  <c r="F98" i="18" s="1"/>
  <c r="J14" i="18"/>
  <c r="C14" i="18" s="1"/>
  <c r="C51" i="19"/>
  <c r="C63" i="19"/>
  <c r="E30" i="20"/>
  <c r="C30" i="20" s="1"/>
  <c r="E41" i="20"/>
  <c r="C41" i="20" s="1"/>
  <c r="E54" i="20"/>
  <c r="C54" i="20" s="1"/>
  <c r="H91" i="17"/>
  <c r="F91" i="17" s="1"/>
  <c r="C14" i="19" l="1"/>
  <c r="C101" i="17"/>
  <c r="C88" i="18"/>
  <c r="L98" i="19"/>
  <c r="C98" i="19" s="1"/>
  <c r="C17" i="28"/>
  <c r="C102" i="28" s="1"/>
  <c r="I101" i="20"/>
  <c r="E101" i="20" s="1"/>
  <c r="C17" i="23"/>
  <c r="E27" i="20"/>
  <c r="C27" i="20" s="1"/>
  <c r="E66" i="20"/>
  <c r="E11" i="20"/>
  <c r="E82" i="20"/>
  <c r="E77" i="20"/>
  <c r="E74" i="20"/>
  <c r="F17" i="20"/>
  <c r="I17" i="20"/>
  <c r="E61" i="20"/>
  <c r="C87" i="20"/>
  <c r="E18" i="20"/>
  <c r="C19" i="20"/>
  <c r="C18" i="20" s="1"/>
  <c r="J98" i="18"/>
  <c r="C98" i="18" s="1"/>
  <c r="E17" i="20" l="1"/>
  <c r="C86" i="20"/>
  <c r="C85" i="20" l="1"/>
  <c r="C84" i="20" l="1"/>
  <c r="C83" i="20" l="1"/>
  <c r="C82" i="20" l="1"/>
  <c r="C81" i="20" l="1"/>
  <c r="C80" i="20" l="1"/>
  <c r="C79" i="20" l="1"/>
  <c r="C78" i="20" l="1"/>
  <c r="C77" i="20" l="1"/>
  <c r="C76" i="20" l="1"/>
  <c r="C75" i="20" l="1"/>
  <c r="C74" i="20" l="1"/>
  <c r="C73" i="20" l="1"/>
  <c r="C72" i="20" l="1"/>
  <c r="C71" i="20" l="1"/>
  <c r="C69" i="20" l="1"/>
  <c r="C68" i="20" l="1"/>
  <c r="C67" i="20" l="1"/>
  <c r="C66" i="20" l="1"/>
  <c r="C65" i="20" l="1"/>
  <c r="C64" i="20" l="1"/>
  <c r="C63" i="20" l="1"/>
  <c r="C62" i="20" l="1"/>
  <c r="D17" i="20" l="1"/>
  <c r="D101" i="20" s="1"/>
  <c r="C101" i="20" s="1"/>
  <c r="C61" i="20"/>
  <c r="C17" i="20" s="1"/>
</calcChain>
</file>

<file path=xl/sharedStrings.xml><?xml version="1.0" encoding="utf-8"?>
<sst xmlns="http://schemas.openxmlformats.org/spreadsheetml/2006/main" count="4284" uniqueCount="778">
  <si>
    <r>
      <rPr>
        <b/>
        <sz val="24"/>
        <color indexed="8"/>
        <rFont val="Arial"/>
        <family val="2"/>
      </rPr>
      <t>النشرة السنوية</t>
    </r>
    <r>
      <rPr>
        <b/>
        <sz val="20"/>
        <color indexed="8"/>
        <rFont val="Arial"/>
        <family val="2"/>
      </rPr>
      <t xml:space="preserve">
</t>
    </r>
    <r>
      <rPr>
        <b/>
        <sz val="24"/>
        <color indexed="8"/>
        <rFont val="Arial"/>
        <family val="2"/>
      </rPr>
      <t>لإحصاءات الطاقة والصناعة</t>
    </r>
    <r>
      <rPr>
        <b/>
        <sz val="20"/>
        <color indexed="8"/>
        <rFont val="Arial"/>
        <family val="2"/>
      </rPr>
      <t xml:space="preserve">
</t>
    </r>
    <r>
      <rPr>
        <b/>
        <sz val="18"/>
        <color indexed="8"/>
        <rFont val="Arial"/>
        <family val="2"/>
      </rPr>
      <t xml:space="preserve">The Annual Bulletin
of Industry &amp; Energy Statistics
</t>
    </r>
    <r>
      <rPr>
        <b/>
        <sz val="20"/>
        <color indexed="8"/>
        <rFont val="Arial"/>
        <family val="2"/>
      </rPr>
      <t>2017</t>
    </r>
  </si>
  <si>
    <t>Preface</t>
  </si>
  <si>
    <t xml:space="preserve">     Allah grants success</t>
  </si>
  <si>
    <t xml:space="preserve">      والله ولي التوفيق،،،</t>
  </si>
  <si>
    <t xml:space="preserve">فهرس نشرة إحصاءات الطاقة والصناعة </t>
  </si>
  <si>
    <t>Bulletin of Energy and Industry Statistics Index</t>
  </si>
  <si>
    <t>Table No.</t>
  </si>
  <si>
    <t>Particulars</t>
  </si>
  <si>
    <r>
      <rPr>
        <b/>
        <sz val="10"/>
        <color indexed="8"/>
        <rFont val="Arial"/>
        <family val="2"/>
      </rPr>
      <t xml:space="preserve">رقم الصفحة
</t>
    </r>
    <r>
      <rPr>
        <b/>
        <sz val="8"/>
        <color indexed="8"/>
        <rFont val="Arial"/>
        <family val="2"/>
      </rPr>
      <t>Page No.</t>
    </r>
  </si>
  <si>
    <t>البيـان</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</si>
  <si>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</si>
  <si>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</si>
  <si>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</si>
  <si>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</si>
  <si>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</si>
  <si>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</si>
  <si>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</si>
  <si>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</si>
  <si>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أهم المفاهيم والتعاريف المستخدمة </t>
  </si>
  <si>
    <t xml:space="preserve"> Chapter One
(Operating establishments frame)</t>
  </si>
  <si>
    <t>الفصل الأول
(إطار المنشآت العاملة)</t>
  </si>
  <si>
    <t>Number of establishments and employees by size of establishment and main economic activity 2017</t>
  </si>
  <si>
    <t>عدد المنشآت والمشتغلين حسب حجم المنشأة والنشاط الاقتصادي الرئيسي 2017</t>
  </si>
  <si>
    <t>Chapter Tow
Establishments employing (Less than ten employees)</t>
  </si>
  <si>
    <t>الفصل الثاني
المنشآت التي تستخدم (أقل من عشرة مشتغلين)</t>
  </si>
  <si>
    <t>2</t>
  </si>
  <si>
    <t xml:space="preserve">No of employees by nationality, sex and main economic activity 2017 </t>
  </si>
  <si>
    <t xml:space="preserve">عدد المشتغلين حسب الجنسية والجنس والنشاط الاقتصادي الرئيسي 2017 </t>
  </si>
  <si>
    <t>3</t>
  </si>
  <si>
    <t xml:space="preserve">Estimates of value of intermediate goods by main economic activity 2017 </t>
  </si>
  <si>
    <t xml:space="preserve">تقديرات قيمة المستلزمات السلعية حسب النشاط الاقتصادي 2017 </t>
  </si>
  <si>
    <t>4</t>
  </si>
  <si>
    <t>Estimates of value of intermediate services by main economic activity 2017</t>
  </si>
  <si>
    <t>تقديرات قيمة المستلزمات الخدمية حسب النشاط الاقتصادي 2017</t>
  </si>
  <si>
    <t>5</t>
  </si>
  <si>
    <t xml:space="preserve">Estimates of Value added by main economic activity  2017 </t>
  </si>
  <si>
    <t xml:space="preserve">تقديرات القيمة المضافة حسب النشاط الاقتصادي الرئيسي 2017 </t>
  </si>
  <si>
    <t>6</t>
  </si>
  <si>
    <t xml:space="preserve">Main economic indicators by sector and main economic activity 2017 </t>
  </si>
  <si>
    <t xml:space="preserve">أهم المؤشرات الاقتصادية حسب القطاع والنشاط الاقتصادي الرئيسي 2017 </t>
  </si>
  <si>
    <t>Chapter Three
Establishments employing (Ten employees and more)</t>
  </si>
  <si>
    <t>الفصل الثالث
المنشآت التي تستخدم (عشرة مشتغلين فأكثر)</t>
  </si>
  <si>
    <t>7</t>
  </si>
  <si>
    <t>8</t>
  </si>
  <si>
    <t>9</t>
  </si>
  <si>
    <t>10</t>
  </si>
  <si>
    <t>11</t>
  </si>
  <si>
    <t>Chapter Four
Estimat of Energy and Industry Activity (Total of chapters two and three)</t>
  </si>
  <si>
    <t>الفصل الرابع
تقديرات نشاط الطاقة و الصناعة (إجمالي الفصل الثاني والثالث)</t>
  </si>
  <si>
    <t>12</t>
  </si>
  <si>
    <t>13</t>
  </si>
  <si>
    <t xml:space="preserve">No of employees &amp; compensation of employees by nationality &amp; main economic activity  2017 </t>
  </si>
  <si>
    <t xml:space="preserve">عدد المشتغلين وتقديرات تعويضات العاملين حسب الجنسية والنشاط الاقتصادي الرئيسي 2017 </t>
  </si>
  <si>
    <t>14</t>
  </si>
  <si>
    <t>No of employees and estimates of compensation of employees by occupation &amp; sex 2017</t>
  </si>
  <si>
    <t>عدد المشتغلين وتقديرات تعويضات العاملين حسب المهنة والجنس 2017</t>
  </si>
  <si>
    <t>15</t>
  </si>
  <si>
    <t>16</t>
  </si>
  <si>
    <t>17</t>
  </si>
  <si>
    <t>تقديرات القيمة المضافة حسب النشاط الإقتصادي الرئيسي 2017</t>
  </si>
  <si>
    <t>18</t>
  </si>
  <si>
    <t>Appendix
Annual questionnaire of Energy and Industry Statisties</t>
  </si>
  <si>
    <t>المرفقات
الاستمارة السنوية لإحصاءات الطاقة والصناعة</t>
  </si>
  <si>
    <t>Introduction</t>
  </si>
  <si>
    <t>مقدمــة</t>
  </si>
  <si>
    <t>1- The Scope:</t>
  </si>
  <si>
    <t>1 - النطـــاق:</t>
  </si>
  <si>
    <t>This bulletin covers the activities of Energy and Industry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t>
  </si>
  <si>
    <t xml:space="preserve">تغطي هذه النشرة السنوية أنشطة 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</si>
  <si>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 xml:space="preserve">(B) </t>
  </si>
  <si>
    <t>Mining and Quarrying.</t>
  </si>
  <si>
    <t xml:space="preserve"> التعدين واستغلال المحاجر.
</t>
  </si>
  <si>
    <t>(ب)</t>
  </si>
  <si>
    <t>(C)</t>
  </si>
  <si>
    <t xml:space="preserve"> Manufacturing</t>
  </si>
  <si>
    <t xml:space="preserve"> الصناعات التحويلية.</t>
  </si>
  <si>
    <t>(ج)</t>
  </si>
  <si>
    <t>(D)</t>
  </si>
  <si>
    <t xml:space="preserve"> Electricity , Gas, Steam and Air Conditioning Supply.</t>
  </si>
  <si>
    <t>توصيل الكهرباء والغاز والبخار وتكييف الهواء.</t>
  </si>
  <si>
    <t>(د)</t>
  </si>
  <si>
    <t>(E)</t>
  </si>
  <si>
    <t xml:space="preserve"> Water Supply,Sewerage , Waste management and remediation activities.</t>
  </si>
  <si>
    <t>امدادات المياه, وانشطة المجاري وادارة الفضلات المعالجة</t>
  </si>
  <si>
    <t>(هـ)</t>
  </si>
  <si>
    <t>For information these statistics include data of government, mixed and private sector establishments.</t>
  </si>
  <si>
    <t>علماً بأن هذه الإحصاءات تتضمن بيانات عن منشآت القطاع الحكومي والمختلط والخاص .</t>
  </si>
  <si>
    <t>2- The Questionnaires:</t>
  </si>
  <si>
    <t>2 - الاستمارات المستخدمة:</t>
  </si>
  <si>
    <t>For information these statistics include data of government, mixed and private sector establishments</t>
  </si>
  <si>
    <t>الاستمارة السنوية لإحصاءات الطاقة والصناعة لجميع المنشآت .</t>
  </si>
  <si>
    <t>3- The Timing:</t>
  </si>
  <si>
    <t>3 - فترة الإسناد الزمني:</t>
  </si>
  <si>
    <t>The data of this bulletin were collected for one year starts on first of January and ends on end of December</t>
  </si>
  <si>
    <t>جمعت بيانات هذه النشرة عن سنة ميلادية تبدأ اعتباراً من أول يناير وتنتهي آخر ديسمبر.</t>
  </si>
  <si>
    <t>4- Survey method:</t>
  </si>
  <si>
    <t>4 - أسلوب المسح:</t>
  </si>
  <si>
    <t xml:space="preserve"> -  Comprehensive frame was prepared for operating economic activities based on data of the 2015 establishments’ census.</t>
  </si>
  <si>
    <t>ـ تم إعداد إطار متكامل بالمنشآت العاملة في الانشطة الاقتصادية المختلفة مستنداً على بيانات تعداد المنشآت مايو عام 2015م .</t>
  </si>
  <si>
    <t xml:space="preserve"> - Field and office checking took place for the frame to ensure number of employees and the rest of frame data of the economic activity</t>
  </si>
  <si>
    <t>ـ تم التدقيق الميداني والمكتبي للإطار للتأكد من عدد العاملين وباقي بيانات الإطار للنشاط الاقتصادي.</t>
  </si>
  <si>
    <t xml:space="preserve"> - Data of establishments employing ten employees and more were collected through comprehensive counting, while establishments employing less than ten employees were studied through sample</t>
  </si>
  <si>
    <t>ـ تم جمع بيانات المنشآت التي يعمل بها عشرة مشتغلين فأكثر بالحصر الشامل، أما المنشآت التي يعمل بها أقل من عشرة مشتغلين فقد تمت دراستها بالعينة.</t>
  </si>
  <si>
    <t xml:space="preserve">       Data presentation </t>
  </si>
  <si>
    <r>
      <rPr>
        <sz val="16"/>
        <color indexed="8"/>
        <rFont val="Arial"/>
        <family val="2"/>
      </rPr>
      <t>أ</t>
    </r>
    <r>
      <rPr>
        <b/>
        <sz val="16"/>
        <color indexed="8"/>
        <rFont val="Arial"/>
        <family val="2"/>
      </rPr>
      <t>سلوب عرض البيانات:</t>
    </r>
  </si>
  <si>
    <t xml:space="preserve">       Data were presented in four chapters according to the following:</t>
  </si>
  <si>
    <t xml:space="preserve">تغطي هذه النشرة السنوية أنشطةالطاقة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</si>
  <si>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Chapter one:</t>
  </si>
  <si>
    <t>Operating establishments frame</t>
  </si>
  <si>
    <t>إطار المنشآت العاملة.</t>
  </si>
  <si>
    <t>الفصل الاول:</t>
  </si>
  <si>
    <t>Chapter tow:</t>
  </si>
  <si>
    <t>Establishments estimates (less than ten employees).</t>
  </si>
  <si>
    <t>تقديرات المنشآت (أقل من عشرة مشتغلين).</t>
  </si>
  <si>
    <t>الفصل الثاني:</t>
  </si>
  <si>
    <t>Chapter three:</t>
  </si>
  <si>
    <t>Comprehensive counting estimates (ten employees and more).</t>
  </si>
  <si>
    <t>الفصل الثالث:</t>
  </si>
  <si>
    <t>Chapter four:</t>
  </si>
  <si>
    <t>Estimates of Industry &amp; Energy Statistics (total of chapters two and three).</t>
  </si>
  <si>
    <t>تقديرات نشاط الطاقة والصناعة (تشمل إجمالي الباب الثاني والثالث).</t>
  </si>
  <si>
    <t>الفصل الرابع:</t>
  </si>
  <si>
    <r>
      <rPr>
        <b/>
        <i/>
        <sz val="12"/>
        <color indexed="8"/>
        <rFont val="Arial"/>
        <family val="2"/>
      </rPr>
      <t xml:space="preserve">Important note:
         </t>
    </r>
    <r>
      <rPr>
        <b/>
        <i/>
        <sz val="11"/>
        <color indexed="8"/>
        <rFont val="Arial"/>
        <family val="2"/>
      </rPr>
      <t>Inequality of totals in some tables due to approximation.</t>
    </r>
  </si>
  <si>
    <t>ملاحظة هامة:
         إن عدم تساوي مجاميع بعض الجداول يعود للتقريب.</t>
  </si>
  <si>
    <t>Concepts and definitions</t>
  </si>
  <si>
    <t>أهم المفاهيم والتعاريف</t>
  </si>
  <si>
    <t>1- The Establishment:</t>
  </si>
  <si>
    <t>1- المنشأة:</t>
  </si>
  <si>
    <t>Project or part of project with constant site, performing one or more economic activity under one administration and has or could have regular accounts. Holder of project could be natural or artificial person.</t>
  </si>
  <si>
    <t>2- Legal Entity:</t>
  </si>
  <si>
    <t>2- الكيان القانوني:</t>
  </si>
  <si>
    <t>It is the legal status of capital ownership of establishments aiming profit; it includes individual, joint-liability companies, partnership companies, limited liability companies and joint-stock companies.</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</si>
  <si>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</si>
  <si>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a- Individual Establishment:</t>
  </si>
  <si>
    <t>أ- المنشات الفردية</t>
  </si>
  <si>
    <t>Establishment owned by one person (natural person), where no one has partnership in its holding.</t>
  </si>
  <si>
    <t>هي المنشأة التي يحوزها فرد (شخص طبيعي) ولا يشاركه في حيازتها أحد.</t>
  </si>
  <si>
    <t>b- Joint-Liability Company:</t>
  </si>
  <si>
    <t>ب ـ شركة تضامن:</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</si>
  <si>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</si>
  <si>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</si>
  <si>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c- Limited Partnership Company:</t>
  </si>
  <si>
    <t>ج ـ شركة التوصية البسيطة:</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</si>
  <si>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</si>
  <si>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</si>
  <si>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d- Limited Joint-Stock Companies:</t>
  </si>
  <si>
    <t>د ـ شركة التوصية بالأسهم:</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</si>
  <si>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</si>
  <si>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</si>
  <si>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e- Limited Liability Company:</t>
  </si>
  <si>
    <t>هـ ـ شركة ذات مسؤولية محدودة:</t>
  </si>
  <si>
    <t>The following conditions are required to establish such company:</t>
  </si>
  <si>
    <t>هي شركة يتطلب قيامها توفر الشروط الأساسية الآتية:</t>
  </si>
  <si>
    <t>* Composed of two or more partners with official contract and number of partners should not be more than a number stated in concerned country laws and mentioned namely in company’s contract.</t>
  </si>
  <si>
    <r>
      <rPr>
        <sz val="14"/>
        <color theme="1"/>
        <rFont val="Arial"/>
        <family val="2"/>
      </rP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</si>
  <si>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t>* Company’s capital should not be less than a specific amount determined by concerned country laws.</t>
  </si>
  <si>
    <t>* لا يقل رأس مال الشركة عن مبلغ تحدده قوانين الدولة المعنية.</t>
  </si>
  <si>
    <t>* Each partner is responsible for company’s obligations within the amount of his share in capital only.</t>
  </si>
  <si>
    <r>
      <rPr>
        <sz val="14"/>
        <color theme="1"/>
        <rFont val="Arial"/>
        <family val="2"/>
      </rPr>
      <t>*</t>
    </r>
    <r>
      <rPr>
        <sz val="16"/>
        <color indexed="8"/>
        <rFont val="Arial"/>
        <family val="2"/>
      </rPr>
      <t xml:space="preserve"> كل شريك من الشركاء مسؤول عن الالتزامات المالية للشركة بقدر حصته في رأس المال فقط.</t>
    </r>
  </si>
  <si>
    <t>* The company is prohibited in general from practicing work of insurance, banking, saving, receiving deposits or investing funds for others.</t>
  </si>
  <si>
    <r>
      <rPr>
        <sz val="14"/>
        <color theme="1"/>
        <rFont val="Arial"/>
        <family val="2"/>
      </rP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</si>
  <si>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t>* The company is established for a specific period that should be stated in company’s articles of incorporation.</t>
  </si>
  <si>
    <r>
      <rPr>
        <sz val="14"/>
        <color theme="1"/>
        <rFont val="Arial"/>
        <family val="2"/>
      </rPr>
      <t>*</t>
    </r>
    <r>
      <rPr>
        <sz val="16"/>
        <color indexed="8"/>
        <rFont val="Arial"/>
        <family val="2"/>
      </rPr>
      <t xml:space="preserve"> تؤسس الشركة لمدة محددة ويُنص بالمدة في عقد تأسيس الشركة.</t>
    </r>
  </si>
  <si>
    <t>* The company’s commercial name should be followed with the term “with limited liability (W.L.L.)”, i.e. type of such companies could be known from its address or commercial name.</t>
  </si>
  <si>
    <r>
      <rPr>
        <sz val="14"/>
        <color theme="1"/>
        <rFont val="Arial"/>
        <family val="2"/>
      </rP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</si>
  <si>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t>f- Joint-stock company:</t>
  </si>
  <si>
    <t>و ـ شركة مساهمة:</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</si>
  <si>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(J.C)</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</si>
  <si>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</si>
  <si>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g- Special Joint-Stock Company:</t>
  </si>
  <si>
    <t>زـ شركة مساهمة خاصة:</t>
  </si>
  <si>
    <t>Its capital is composed of equal value shares not for underwriting and circulation. Underwriting is for limited number of persons, usually founders, and responsibility of shareholder does not exceed the limit of his shares in company’s capital.</t>
  </si>
  <si>
    <r>
      <rPr>
        <sz val="14"/>
        <color theme="1"/>
        <rFont val="Arial"/>
        <family val="2"/>
      </rP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</si>
  <si>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t>h- Foreign Establishment Branch:</t>
  </si>
  <si>
    <t>ح ـ فرع لمنشأة أجنبية:</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</si>
  <si>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</si>
  <si>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</si>
  <si>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i- Governmental:</t>
  </si>
  <si>
    <t>ط ـ حكومي:</t>
  </si>
  <si>
    <t>An establishment owned directly by the state, whether it was related to state’s budget or has separate budget.</t>
  </si>
  <si>
    <t>هي المنشأة التي تعود ملكيتها إلى الدولة مباشرة، سواء كانت مرتبطة بالميزانية العامة للدولة أو لها ميزانية مستقلة.</t>
  </si>
  <si>
    <t>3- Ownership of Establishment:</t>
  </si>
  <si>
    <t>3ـ ملكية المنشأة:</t>
  </si>
  <si>
    <t>It is meant the sector that the establishment belongs to regarding ownership.</t>
  </si>
  <si>
    <t>ويقصد به القطاع الذي تنتمي إليه المنشأة من حيث الملكية.</t>
  </si>
  <si>
    <t>a- Government Sector:</t>
  </si>
  <si>
    <t>أ ـ قطاع حكومي:</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</si>
  <si>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</si>
  <si>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</si>
  <si>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b- Public Sector (Government Establishments):</t>
  </si>
  <si>
    <t>ب ـ قطاع عام ( مؤسسات حكومية ):</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</si>
  <si>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</si>
  <si>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</si>
  <si>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c- Joint sector (mixed):</t>
  </si>
  <si>
    <t>ج ـ قطاع مشترك ( مختلط ):</t>
  </si>
  <si>
    <t>The sector that includes establishments that the government contributes in its capital with another entity, whether this entity was national or foreign.</t>
  </si>
  <si>
    <t>وهو القطاع الذي يضم المنشآت التي تساهم الحكومة في رأسمالها مع جهة أخرى سواء كانت هذه الجهة وطنية أو أجنبية.</t>
  </si>
  <si>
    <t>d- Private Sector:</t>
  </si>
  <si>
    <t>د ـ قطاع خاص:</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</si>
  <si>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</si>
  <si>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r>
      <rPr>
        <sz val="14"/>
        <color theme="1"/>
        <rFont val="Arial"/>
        <family val="2"/>
      </rP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</si>
  <si>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4- Main Economic Activity:</t>
  </si>
  <si>
    <t>4ـ النشاط الاقتصادي الرئيسي:</t>
  </si>
  <si>
    <t>The activity practiced by the establishment that creates the largest share of total production value of the establishment or it is the activity specified by establishment’s owner or manager.</t>
  </si>
  <si>
    <t>هو النشاط الذي تزاوله المنشأة والذي يحقق أكبر حصة في جملة قيمة إنتاج المنشأة أو اكبر عائد للمنشاة أو هو النشاط الذي يحدده صاحب أو مدير المنشأة.</t>
  </si>
  <si>
    <t>5- Employment (employees):</t>
  </si>
  <si>
    <t>5ـ العمالة (المشتغلون):</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</si>
  <si>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</si>
  <si>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</si>
  <si>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a- Owners working in the establishment:</t>
  </si>
  <si>
    <t>أ ـ أصحاب المنشأة العاملين بها:</t>
  </si>
  <si>
    <t>Holders or capital owners who actually work in the establishment.</t>
  </si>
  <si>
    <t>هم الأفراد الحائزون أو أصحاب رأس المال الذين يعملون فعلاً بالمنشأة.</t>
  </si>
  <si>
    <t>b- Unpaid Employees:</t>
  </si>
  <si>
    <t>ب ـ العاملون بدون أجر:</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</si>
  <si>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</si>
  <si>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</si>
  <si>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c- Paid Employees:</t>
  </si>
  <si>
    <t>ج ـ العاملون بأجر:</t>
  </si>
  <si>
    <t>Persons employed by the establishment for cash or in-king wage, whether they were permanent or temporary (part time employees). It includes persons absent from work for temporary reasons, such as leaves of absence or sick leaves.</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</si>
  <si>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</si>
  <si>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d- Specialists:</t>
  </si>
  <si>
    <t>د ـ الأخصائيون:</t>
  </si>
  <si>
    <t>Persons obtained university degrees or equivalent in their field of specialization.</t>
  </si>
  <si>
    <t>هم أشخاص حاصلون على مؤهلات جامعية أو ما يعادلها في مجال تخصصهم.</t>
  </si>
  <si>
    <t>e- Technicians:</t>
  </si>
  <si>
    <t>هـ ـ الفنيون:</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</si>
  <si>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</si>
  <si>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</si>
  <si>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6- Compensation Of Employees:</t>
  </si>
  <si>
    <t>6ـ تعويضات العاملين:</t>
  </si>
  <si>
    <t>a) wages, salaries and cash benefits:</t>
  </si>
  <si>
    <t>أ ـ الأجور والرواتب والمزايا النقدية:</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</si>
  <si>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</si>
  <si>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</si>
  <si>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b)    In-kind Benefits:</t>
  </si>
  <si>
    <t>ب ـ المزايا العينية:</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</si>
  <si>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</si>
  <si>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</si>
  <si>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7- Revenues of Other Activities:</t>
  </si>
  <si>
    <t>7ـ إيرادات الأنشطة الأخرى:</t>
  </si>
  <si>
    <t>All revenues received by the establishment for performing secondary economic activities other than the main economic activity, provided that this establishment is unable to separate requirements of production of secondary activities from the main activity.</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</si>
  <si>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</si>
  <si>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8- Intermediate Goods:</t>
  </si>
  <si>
    <t>8ـ المستلزمات السلعية:</t>
  </si>
  <si>
    <t>All goods that are used as input of production, excluding fixed assets, i.e. raw materials, packing and wrapping materials, fuel, oils, energy and electricity, water, spare parts, tools, equipment, stationary, publications and others.</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</si>
  <si>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</si>
  <si>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9- Intermediate services:</t>
  </si>
  <si>
    <t>9ـ المستلزمات الخدمية:</t>
  </si>
  <si>
    <t>All services used that help in accomplishing production, such as maintenance expenses, transport services, general transportation, shipping, unloading, rent of equipment and transportation means and others.</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</si>
  <si>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</si>
  <si>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10- Value added:</t>
  </si>
  <si>
    <t>10ـ القيمة المضافة:</t>
  </si>
  <si>
    <t>Total value of production less total value of intermediate goods and services (intermediate input).</t>
  </si>
  <si>
    <t>مجموع قيمة الإنتاج مطروحاً منها مجموع قيمة المستلزمات السلعية والخدمية (المدخلات الوسيطة).</t>
  </si>
  <si>
    <t>11- Depreciation:</t>
  </si>
  <si>
    <t>11ـ الاهتلاكات:</t>
  </si>
  <si>
    <t>Decrement (during accounting period) in value of fixed assets owned and used by producer as a result of participation in production operation, wear and tear resulting from ordinary accidents.</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</si>
  <si>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</si>
  <si>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12- Taxes on production and import (indirect taxes):</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</si>
  <si>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</si>
  <si>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</si>
  <si>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</si>
  <si>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13- Subsidies:</t>
  </si>
  <si>
    <t>13ـ الإعانات:</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</si>
  <si>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</si>
  <si>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</si>
  <si>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14- Operating Surplus:</t>
  </si>
  <si>
    <t>14ـ فائض التشغيل:</t>
  </si>
  <si>
    <t>It equals to total product on the basis of product value less intermediate consumption (Intermediate goods and services) on the basis of purchaser cost, compensation of employees, fixed capital depreciation and net indirect taxes (indirect taxes less production subsidies).</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</si>
  <si>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</si>
  <si>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15- Fixed Assets:</t>
  </si>
  <si>
    <t>15ـ الأصول الثابتة:</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</si>
  <si>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</si>
  <si>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</si>
  <si>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16- Fixed Capital Additions During The Year:</t>
  </si>
  <si>
    <t>16ـ الإضافات الرأسمالية الثابتة خلال العام:</t>
  </si>
  <si>
    <t>It is represented in the value of amount spent during the year on fixed assets of machinery, equipment, buildings, land, means of transport, furniture and other similar tangible assets in order to be used in production of goods and services.</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</si>
  <si>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</si>
  <si>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17- Stock:</t>
  </si>
  <si>
    <t>17ـ المخزون:</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</si>
  <si>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</si>
  <si>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</si>
  <si>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18- Profit of Shares:</t>
  </si>
  <si>
    <t>18- أرباح الأسهم:</t>
  </si>
  <si>
    <t>Shape of property income matured for shareholders as a result of placing their money at disposal of companies.</t>
  </si>
  <si>
    <t>شكل من أشكال دخل الملكية يستحقه حاملو الأسهم نتيجة لوضع أموالهم تحت تصرف الشركات.</t>
  </si>
  <si>
    <r>
      <rPr>
        <b/>
        <sz val="24"/>
        <rFont val="Arial"/>
        <family val="2"/>
      </rPr>
      <t xml:space="preserve">الفصل الأول 
إطار المنشآت العاملة
</t>
    </r>
    <r>
      <rPr>
        <b/>
        <sz val="18"/>
        <rFont val="Arial"/>
        <family val="2"/>
      </rPr>
      <t>CHAPTER 1 
 Operating establishments frame</t>
    </r>
  </si>
  <si>
    <t>عدد المنشآت و المشتغلين حسب حجم المنشأة و النشاط الإقتصادي الرئيسي</t>
  </si>
  <si>
    <t>احصاءت الطاقة والصناعة</t>
  </si>
  <si>
    <t>NUMBER OF ESTABLISHMENTS &amp; EMPLOYEES BY SIZE OF ESTABLISHMENT &amp; MAIN ECONOMIC ACTIVITY</t>
  </si>
  <si>
    <t>INDUSTRY AND ENERGY STATISTICS</t>
  </si>
  <si>
    <t>Table No. (1)</t>
  </si>
  <si>
    <t>جدول رقم (1)</t>
  </si>
  <si>
    <r>
      <rPr>
        <b/>
        <sz val="8"/>
        <rFont val="Arial"/>
        <family val="2"/>
      </rPr>
      <t xml:space="preserve">رمز النشاط
</t>
    </r>
    <r>
      <rPr>
        <sz val="8"/>
        <rFont val="Arial"/>
        <family val="2"/>
      </rPr>
      <t>Activity Code</t>
    </r>
  </si>
  <si>
    <t>Main Economic Activity</t>
  </si>
  <si>
    <t>المنشآت 10 مشتغلين فأكثر</t>
  </si>
  <si>
    <t>المنشآت أقل من 10مشتغلين</t>
  </si>
  <si>
    <t>النشاط الاقتصادي الرئيسي</t>
  </si>
  <si>
    <t>Establishments with 10+ Employee</t>
  </si>
  <si>
    <t>Establishments with &lt;10 Employee</t>
  </si>
  <si>
    <t>مشتغلون</t>
  </si>
  <si>
    <t>منشآت</t>
  </si>
  <si>
    <t>Emp.</t>
  </si>
  <si>
    <t>Estb.</t>
  </si>
  <si>
    <t>B</t>
  </si>
  <si>
    <t>Mining and quarrying</t>
  </si>
  <si>
    <t>27</t>
  </si>
  <si>
    <t>التعدين واستغلال المحاجر</t>
  </si>
  <si>
    <t>06</t>
  </si>
  <si>
    <t>Extraction of crude petroleum and natural gas</t>
  </si>
  <si>
    <t>0</t>
  </si>
  <si>
    <t>استخراج النفط الخام والغاز الطبيعي</t>
  </si>
  <si>
    <t>08</t>
  </si>
  <si>
    <t>Other mining and quarrying</t>
  </si>
  <si>
    <t>1</t>
  </si>
  <si>
    <t>الأنشطة الأخرى للتعدين واستغلال المحاجر</t>
  </si>
  <si>
    <t>0810</t>
  </si>
  <si>
    <t>Quarrying of stone, sand and clay</t>
  </si>
  <si>
    <t>استغلال المحاجر لاستخراج الأحجار والرمال والطّفل</t>
  </si>
  <si>
    <t>09</t>
  </si>
  <si>
    <t>Mining support service activities</t>
  </si>
  <si>
    <t>أنشطة خدمات دعم التعدين</t>
  </si>
  <si>
    <t>0910</t>
  </si>
  <si>
    <t>Support activities for petroleum and natural gas extraction</t>
  </si>
  <si>
    <t>أنشطة الدعم لاستخراج النفط والغاز الطبيعي</t>
  </si>
  <si>
    <t>C</t>
  </si>
  <si>
    <t>Manufacturing</t>
  </si>
  <si>
    <t>الصناعة التحويلية</t>
  </si>
  <si>
    <t>Manufacture of food products</t>
  </si>
  <si>
    <t>صُنع المنتجات الغذائية</t>
  </si>
  <si>
    <t>Processing and preserving of meat</t>
  </si>
  <si>
    <t>تجهيز وحفظ اللحوم</t>
  </si>
  <si>
    <t>Processing and preserving of fruit and vegetables</t>
  </si>
  <si>
    <t>تجهيز وحفظ الفاكهة والخضر</t>
  </si>
  <si>
    <t>Manufacture of dairy products</t>
  </si>
  <si>
    <t>صُنعٍ منتجات الألبان</t>
  </si>
  <si>
    <t>Manufacture of grain mill products</t>
  </si>
  <si>
    <t>صُنع منتجات طواحين الحبوب</t>
  </si>
  <si>
    <t>Manufacture of bakery products</t>
  </si>
  <si>
    <t>صُنع منتجات المخابز</t>
  </si>
  <si>
    <t>Manufacture of cocoa, chocolate and sugar confectionery</t>
  </si>
  <si>
    <t>25</t>
  </si>
  <si>
    <t>صُنع الكاكاو و الشكولاته والحلويات السكرية</t>
  </si>
  <si>
    <t>Manufacture of other food products n.e.c.</t>
  </si>
  <si>
    <t>22</t>
  </si>
  <si>
    <t>صُنع منجات الأغذية الأخرى غير المصنّفة في موضع آخر</t>
  </si>
  <si>
    <t>Manufacture of prepared animal feeds</t>
  </si>
  <si>
    <t>صُنع الأعلاف الحيوانية المحضّرة</t>
  </si>
  <si>
    <t>Manufacture of beverages</t>
  </si>
  <si>
    <t>صُنع المشروبات</t>
  </si>
  <si>
    <t>Manufacture of soft drinks and soft drinks flavored with extracts or fruit spirits</t>
  </si>
  <si>
    <t>صناعة المشروبات الغازية المرطبة والمشروبات المنكهه بخلاصات أو أرواح الفاكهة</t>
  </si>
  <si>
    <t>production and bottling of mineral waters</t>
  </si>
  <si>
    <t>انتاج وتعبئة المياه المعدنية</t>
  </si>
  <si>
    <t>Manufacture of textiles</t>
  </si>
  <si>
    <t>صُنع المنسوجات</t>
  </si>
  <si>
    <t>Manufacture of made-up textile articles, except apparel</t>
  </si>
  <si>
    <t>صُنع المنسوجات الجاهزة باستثناء الملبوسات</t>
  </si>
  <si>
    <t>Manufacture of carpets and rugs</t>
  </si>
  <si>
    <t>32</t>
  </si>
  <si>
    <t>صُنع البُسط والسجاد</t>
  </si>
  <si>
    <t>Manufacture of wearing apparel</t>
  </si>
  <si>
    <t>صُنع الملبوسات</t>
  </si>
  <si>
    <t>Manufacture of wearing apparel, except fur apparel</t>
  </si>
  <si>
    <t>صُنع الملبوسات باستثناء الملبوسات الفرائية باستثناء الملابس المصنوعة من الفراء</t>
  </si>
  <si>
    <t>Tailoring and sewing of clothing for men and wpmen (Tailoring Shops)</t>
  </si>
  <si>
    <t>تفصيل وخياطة وحياكة الملابس الرجالية والنسائية (محلات تفصيل خياطة الملابس - الخياطون )</t>
  </si>
  <si>
    <t>Manufacture of leather and related products</t>
  </si>
  <si>
    <t>صُنع المنتجات الجلدية والمنتجات ذات الصلة</t>
  </si>
  <si>
    <t>Manufacture of footwear</t>
  </si>
  <si>
    <t>صُنع الأحذية</t>
  </si>
  <si>
    <t>Manufacture of wood and of products of wood and cork, except furniture, manufacture of aeticles of straw and plaiting materials plaiting materials</t>
  </si>
  <si>
    <t>صُنع الخشب ومنتجات الخشب والفلين ، باستثناء الأثاث ، صُنع أصناف من القش ومواد الضفر</t>
  </si>
  <si>
    <t>Manufacture of builders’ carpentry and joinery</t>
  </si>
  <si>
    <t>صُنع منتجات ومشغولات النجارة اللازمة لعمال البناء</t>
  </si>
  <si>
    <t>Manufacture of paper and paper products</t>
  </si>
  <si>
    <t>صُنع الورق ومنتجات الورق</t>
  </si>
  <si>
    <t>Manufacture of corrugated paper and paperboard and of containers of paper and paperboard</t>
  </si>
  <si>
    <t>صُنع الورق المموّج والورق المقوى والأوعية المصنوعة من الورق والورق المقوى</t>
  </si>
  <si>
    <t>Manufacture of other articles of paper and paperboard</t>
  </si>
  <si>
    <t>صُنع أصناف أخرى من الورق والورق المقوى</t>
  </si>
  <si>
    <t>Printing and reproduction of recorded media</t>
  </si>
  <si>
    <t>38</t>
  </si>
  <si>
    <t>24</t>
  </si>
  <si>
    <t>الطباعة واستنساخ وسائط الأعلام المسجّلة</t>
  </si>
  <si>
    <t>Printing</t>
  </si>
  <si>
    <t>37</t>
  </si>
  <si>
    <t>الطباعة</t>
  </si>
  <si>
    <t>Reproduction of recorded media</t>
  </si>
  <si>
    <t>استنساخ وسائط الإعلام المسجّلة</t>
  </si>
  <si>
    <t>Manufacture of coke and refined petroleum products</t>
  </si>
  <si>
    <t>صنع فحم الكوك والمنتجات النفطية المكررة</t>
  </si>
  <si>
    <t>Manufacture of chemicals and chemical products</t>
  </si>
  <si>
    <t>33</t>
  </si>
  <si>
    <t>صُنع المواد الكيميائية والمنتجات الكيميائية</t>
  </si>
  <si>
    <t>Manufacture of basic pharmaceutical products and pharmaceutical preparations</t>
  </si>
  <si>
    <t>صنع المنتجات الصيدلانية الأساسية والمستحضرات الصيدلانية</t>
  </si>
  <si>
    <t>Manufacture of pharmaceuticals, medicinal chemical and botanical products</t>
  </si>
  <si>
    <t>صنع الموادالصيدلانية والمنتجات الدوائية الكيميائية والنباتية</t>
  </si>
  <si>
    <t>Manufacture of rubber and plastics products</t>
  </si>
  <si>
    <t>صنع منتجات المطاط واللدائن</t>
  </si>
  <si>
    <t>Manufacture of rubber tyres and tubes; retreading and rebuilding of rubber tyres</t>
  </si>
  <si>
    <t>صنع الإطارات والأنابيب المطاطية وتجديد الأسطح الخارجية للإطارات المطاطية وإعادة بنائها</t>
  </si>
  <si>
    <t>Manufacture of plastics products</t>
  </si>
  <si>
    <t>صنع المنتجات اللدائنية</t>
  </si>
  <si>
    <t>Manufacture of other non-metallic mineral products</t>
  </si>
  <si>
    <t>صنع منتجات المعادن اللافلزية الأخرى</t>
  </si>
  <si>
    <t>Manufacture of glass and glass products</t>
  </si>
  <si>
    <t>20</t>
  </si>
  <si>
    <t>صنع الزجاج والمنتجات الزجاجية</t>
  </si>
  <si>
    <t>Manufacture of cement, lime and plaster</t>
  </si>
  <si>
    <t>صنع الأسمنت والجير والجص</t>
  </si>
  <si>
    <t>Manufacture of articles of concrete, cement and plaster</t>
  </si>
  <si>
    <t>صنع أصناف من الخرسانة والأسمنت والجص</t>
  </si>
  <si>
    <t>Cutting, shaping and finishing of stone</t>
  </si>
  <si>
    <t>قطع وتشكيل وصقل الأحجار ( الكسارات )</t>
  </si>
  <si>
    <t>Manufacture of other non-metallic mineral products n.e.c.</t>
  </si>
  <si>
    <t>صنع المنتجات المعدنية اللافلزية الأخرى غير المصنفة في موضع أخر</t>
  </si>
  <si>
    <t>Manufacture of basic metals</t>
  </si>
  <si>
    <t>صنع الفلزات القاعدية</t>
  </si>
  <si>
    <t>Manufacture of fabricated metal products, except machinery and equipment</t>
  </si>
  <si>
    <t>صنع منتجات المعادن المشكلة باستثناء الآلات والمعدات</t>
  </si>
  <si>
    <t>Manufacture of structural metal products</t>
  </si>
  <si>
    <t>صنع المنتجات المعدنية الإنشائية</t>
  </si>
  <si>
    <t>Forging, pressing, stamping and roll- forming of metal; powder metallurgy</t>
  </si>
  <si>
    <t>تشكيل المعادن بالطرق والكبس والسبك والدلفنه, ميثالورجيا المساحيق</t>
  </si>
  <si>
    <t>Treatment and coating of metals; machining</t>
  </si>
  <si>
    <t>معالجة وطلي المعادن المعالجة بالآلات</t>
  </si>
  <si>
    <t>Manufacture of other fabricated metal products n.e.c.</t>
  </si>
  <si>
    <t>صنع منتجات المعادن المشكلة الأخرى غير المصنفة في موضع آخر</t>
  </si>
  <si>
    <t>Manufacture of electrical equipment</t>
  </si>
  <si>
    <t>23</t>
  </si>
  <si>
    <t>صنع المعدات الكهربائية</t>
  </si>
  <si>
    <t>Manufacture of electric motors, generators, transformers and electricity</t>
  </si>
  <si>
    <t>صنع المحركات والمولدات والمحولات الكهربائية وأجهزة توزيع الكهرباء والتحكم فيها</t>
  </si>
  <si>
    <t>Manufacture of fibre optic cables include(Manufacture of fibre optic cables,Manufacture electric wires and cables .n.e..c)</t>
  </si>
  <si>
    <t>صنع شبكات الأسلاك وأجهزة شبكات الأسلاك ويشمل (صنع كابلات الالياف البصرية ،صنع الكابلات الكهربائيه والالكترونية)</t>
  </si>
  <si>
    <t>Manufacture of electric lighting equipment</t>
  </si>
  <si>
    <t>صنع معدات الإضاءة الكهربائية</t>
  </si>
  <si>
    <t>Manufacture of other electrical equipment</t>
  </si>
  <si>
    <t>صناعة المعدات الكهربائية الأخرى</t>
  </si>
  <si>
    <t>Manufacture of machinery and equipment n.e.c.</t>
  </si>
  <si>
    <t>صنع الآلات والمعدات غير المصنفة في موضع أخر</t>
  </si>
  <si>
    <t>Manufacture of angines and turbines,except aircraft,vechicle and cycle engines includes(Manufacture of engines and turbines, fluid power equipment,pumps, compressors, taps and valves,bearings, gears, gearing n.e.c)</t>
  </si>
  <si>
    <t>صنع الالات متعددة الأغراض ويشمل (صنع المحركات والتوربينات ومعدات تعمل بطاقة الموائع وصنع المضخات والضواغط وصنع المحامل والتروس)</t>
  </si>
  <si>
    <t>Manufacture of motor vehicles, trailers and semi-trailers</t>
  </si>
  <si>
    <t>صنع المركبات ذات المحركات والمركبات المقطورة ونصف المقطورة</t>
  </si>
  <si>
    <t>Manufacture of bodies (coachwork) for motor vehicles; manufacture of trailers and semi-trailers</t>
  </si>
  <si>
    <t>صنع هياكل (أعمال تجهيز العربات) للمركبات ذات المحركات ، صناعة المركبات المقطورة والمركبات نصف المقطورة</t>
  </si>
  <si>
    <t>Manufacture of parts and accessories for motor vehicles</t>
  </si>
  <si>
    <t>39</t>
  </si>
  <si>
    <t>صنع أجزاء وتوابع ومحركات المركبات ذات المحركات</t>
  </si>
  <si>
    <t>Manufacture of other transport equipment</t>
  </si>
  <si>
    <t>صنع معدات النقل الأخرى</t>
  </si>
  <si>
    <t>Building of ships and floating structures</t>
  </si>
  <si>
    <t>بناء السفن والمنشآت العائمة</t>
  </si>
  <si>
    <t>Building of pleasure and sporting boats</t>
  </si>
  <si>
    <t>بناء قوارب النزهة والرياضة</t>
  </si>
  <si>
    <t>Manufacture of furniture</t>
  </si>
  <si>
    <t>صنع الأثاث</t>
  </si>
  <si>
    <t>صناعة الأثاث</t>
  </si>
  <si>
    <t>Other manufacturing</t>
  </si>
  <si>
    <t>الصناعة التحويلية الأخرى</t>
  </si>
  <si>
    <t>Manufacture of medical and dental instruments and supplies</t>
  </si>
  <si>
    <t>صناعة الأدوات والتجهيزات الطبية والخاصة بطب الأسنان</t>
  </si>
  <si>
    <t>Other manufacturing n.e.c.</t>
  </si>
  <si>
    <t>صُنع منتجات أخرى غير مصنَّفة في موضع آخر</t>
  </si>
  <si>
    <t>Repair and installation of machinery and equipment</t>
  </si>
  <si>
    <t>إصلاح وتركيب الآلات والمعدات</t>
  </si>
  <si>
    <t>Repair of fabricated metal products</t>
  </si>
  <si>
    <t>28</t>
  </si>
  <si>
    <t>إصلاح المنتجات المعدنية المصنوعة</t>
  </si>
  <si>
    <t>Repair of machinery</t>
  </si>
  <si>
    <t>إصلاح الآلات</t>
  </si>
  <si>
    <t>Repair of electrical equipment</t>
  </si>
  <si>
    <t>إصلاح المعدات الكهربائية</t>
  </si>
  <si>
    <t>Repair of transport equipment, except motor vehicles</t>
  </si>
  <si>
    <t>إصلاح معدات النقل باستثناء المركبات ذات المحركات</t>
  </si>
  <si>
    <t>D</t>
  </si>
  <si>
    <t>Electricity, gas, steam and air conditioning supply</t>
  </si>
  <si>
    <t>إمدادات الكهرباء والغاز والبخار وتكييف الهواء</t>
  </si>
  <si>
    <t>توصيل الكهرباء والغاز والبخار وتكييف الهواء</t>
  </si>
  <si>
    <t>E</t>
  </si>
  <si>
    <t>Water supply; sewerage, waste management and remediation activities</t>
  </si>
  <si>
    <t>إمدادات المياه ،أنشطة الصرف الصحي وإدارة النفايات ومعالجتها</t>
  </si>
  <si>
    <t>Sewerage</t>
  </si>
  <si>
    <t>الصرف الصحي</t>
  </si>
  <si>
    <t>Waste collection, treatment and disposal activities; materials recovery</t>
  </si>
  <si>
    <t>أنشطة جمع النفايات ومعالجتها وتصريفها ، واسترجاع المواد</t>
  </si>
  <si>
    <t>Treatment and disposal of non-hazardous waste</t>
  </si>
  <si>
    <t>معالجة النفايات غير الخطرة وتصريفها</t>
  </si>
  <si>
    <t>Treatment and disposal of hazardous waste</t>
  </si>
  <si>
    <t>معالجة النفايات الخطرة وتصريفها</t>
  </si>
  <si>
    <t>Materials recovery</t>
  </si>
  <si>
    <t>أسترجاع المواد</t>
  </si>
  <si>
    <t>Remediation activities and other waste management services</t>
  </si>
  <si>
    <t>أنشطة المعالجة وخدمات إدارة النفايات الأخرى</t>
  </si>
  <si>
    <t>Total</t>
  </si>
  <si>
    <t xml:space="preserve">Total </t>
  </si>
  <si>
    <t>المجموع</t>
  </si>
  <si>
    <r>
      <rPr>
        <b/>
        <sz val="24"/>
        <rFont val="Arial"/>
        <family val="2"/>
      </rPr>
      <t xml:space="preserve">الفصل الثاني
المنشآت التي تستخدم
(أقل من عشرة مشتغلين)
</t>
    </r>
    <r>
      <rPr>
        <b/>
        <sz val="16"/>
        <rFont val="Arial"/>
        <family val="2"/>
      </rPr>
      <t>CHAPTER Tow
 Establishments employing
(Less than ten employees)</t>
    </r>
  </si>
  <si>
    <t>عدد المشتغلين و تقديرات تعويضات العاملين حسب الجنسية و النشاط الإقتصادي الرئيسي</t>
  </si>
  <si>
    <t>احصاءت الطاقة والصناعة (أقل من 10 مشتغلين)</t>
  </si>
  <si>
    <t>NUMBER OF EMPLOYEES &amp; COMPENSATION OF EMPLOYEES BY NATIONALITY &amp; MAIN ECONOMIC ACTIVITY</t>
  </si>
  <si>
    <t>INDUSTRY AND ENERGY STATISTICS (LESS THAN 10 EMPLOYEES)</t>
  </si>
  <si>
    <t>Table No. (2) (Value QR. 000)</t>
  </si>
  <si>
    <t>جدول رقم (2) القيمة ألف ريال قطري</t>
  </si>
  <si>
    <t>تعويضات العاملين</t>
  </si>
  <si>
    <t>عدد المشتغلين</t>
  </si>
  <si>
    <t>النشاط الاقتصادى الرئيسي</t>
  </si>
  <si>
    <t>Compensation of Employees</t>
  </si>
  <si>
    <t>Number of Employees</t>
  </si>
  <si>
    <t>غير قطريين</t>
  </si>
  <si>
    <t>قطريون</t>
  </si>
  <si>
    <t>Non-Qatari</t>
  </si>
  <si>
    <t>Qatari</t>
  </si>
  <si>
    <t>تقديرات قيمة المستلزمات السلعية حسب النشاط الإقتصادي</t>
  </si>
  <si>
    <t>ESTIMATES VALUE OF INTERMEDIATE GOODS BY MAIN ECONOMIC ACTIVITY</t>
  </si>
  <si>
    <t>Table No. (3) (Value QR. 000)</t>
  </si>
  <si>
    <t>جدول رقم (3) القيمة ألف ريال قطري</t>
  </si>
  <si>
    <r>
      <rPr>
        <b/>
        <sz val="10"/>
        <rFont val="Arial"/>
        <family val="2"/>
      </rPr>
      <t>رمز النشاط</t>
    </r>
    <r>
      <rPr>
        <b/>
        <sz val="8"/>
        <rFont val="Arial"/>
        <family val="2"/>
      </rPr>
      <t xml:space="preserve">
</t>
    </r>
    <r>
      <rPr>
        <sz val="8"/>
        <rFont val="Arial"/>
        <family val="2"/>
      </rPr>
      <t>Activity Code</t>
    </r>
  </si>
  <si>
    <r>
      <rPr>
        <b/>
        <sz val="10"/>
        <rFont val="Arial"/>
        <family val="2"/>
      </rPr>
      <t>المجموع</t>
    </r>
    <r>
      <rPr>
        <b/>
        <sz val="9"/>
        <rFont val="Arial"/>
        <family val="2"/>
      </rPr>
      <t xml:space="preserve">
</t>
    </r>
    <r>
      <rPr>
        <b/>
        <sz val="8"/>
        <rFont val="Arial"/>
        <family val="2"/>
      </rPr>
      <t>Total</t>
    </r>
  </si>
  <si>
    <r>
      <rPr>
        <b/>
        <sz val="10"/>
        <rFont val="Arial"/>
        <family val="2"/>
      </rPr>
      <t>مواد سلعيه أخــرى</t>
    </r>
    <r>
      <rPr>
        <b/>
        <sz val="9"/>
        <rFont val="Arial"/>
        <family val="2"/>
      </rPr>
      <t xml:space="preserve">
</t>
    </r>
    <r>
      <rPr>
        <sz val="8"/>
        <rFont val="Arial"/>
        <family val="2"/>
      </rPr>
      <t>Other goods</t>
    </r>
  </si>
  <si>
    <r>
      <rPr>
        <b/>
        <sz val="10"/>
        <rFont val="Arial"/>
        <family val="2"/>
      </rPr>
      <t>أدوات كتابية وقرطاسية ومطبوعات</t>
    </r>
    <r>
      <rPr>
        <b/>
        <sz val="9"/>
        <rFont val="Arial"/>
        <family val="2"/>
      </rPr>
      <t xml:space="preserve">
</t>
    </r>
    <r>
      <rPr>
        <sz val="8"/>
        <rFont val="Arial"/>
        <family val="2"/>
      </rPr>
      <t>Stationery and Printed matters</t>
    </r>
  </si>
  <si>
    <r>
      <rPr>
        <b/>
        <sz val="10"/>
        <rFont val="Arial"/>
        <family val="2"/>
      </rPr>
      <t>قطع غيار وعدد وأدوات مستهلكه</t>
    </r>
    <r>
      <rPr>
        <b/>
        <sz val="9"/>
        <rFont val="Arial"/>
        <family val="2"/>
      </rPr>
      <t xml:space="preserve">
</t>
    </r>
    <r>
      <rPr>
        <sz val="8"/>
        <rFont val="Arial"/>
        <family val="2"/>
      </rPr>
      <t>Spare Parts and Consumable tools</t>
    </r>
  </si>
  <si>
    <r>
      <rPr>
        <b/>
        <sz val="10"/>
        <rFont val="Arial"/>
        <family val="2"/>
      </rPr>
      <t>مــاء</t>
    </r>
    <r>
      <rPr>
        <b/>
        <sz val="9"/>
        <rFont val="Arial"/>
        <family val="2"/>
      </rPr>
      <t xml:space="preserve">
</t>
    </r>
    <r>
      <rPr>
        <sz val="8"/>
        <rFont val="Arial"/>
        <family val="2"/>
      </rPr>
      <t>Water</t>
    </r>
  </si>
  <si>
    <r>
      <rPr>
        <b/>
        <sz val="10"/>
        <rFont val="Arial"/>
        <family val="2"/>
      </rPr>
      <t>كهرباء</t>
    </r>
    <r>
      <rPr>
        <b/>
        <sz val="9"/>
        <rFont val="Arial"/>
        <family val="2"/>
      </rPr>
      <t xml:space="preserve">
</t>
    </r>
    <r>
      <rPr>
        <sz val="8"/>
        <rFont val="Arial"/>
        <family val="2"/>
      </rPr>
      <t>Electricity</t>
    </r>
  </si>
  <si>
    <r>
      <rPr>
        <b/>
        <sz val="10"/>
        <rFont val="Arial"/>
        <family val="2"/>
      </rPr>
      <t>مواد تعبئه وتغليف</t>
    </r>
    <r>
      <rPr>
        <b/>
        <sz val="9"/>
        <rFont val="Arial"/>
        <family val="2"/>
      </rPr>
      <t xml:space="preserve">
</t>
    </r>
    <r>
      <rPr>
        <sz val="8"/>
        <rFont val="Arial"/>
        <family val="2"/>
      </rPr>
      <t>Packing Material</t>
    </r>
  </si>
  <si>
    <r>
      <rPr>
        <b/>
        <sz val="10"/>
        <rFont val="Arial"/>
        <family val="2"/>
      </rPr>
      <t>وقود وزيوت</t>
    </r>
    <r>
      <rPr>
        <b/>
        <sz val="9"/>
        <rFont val="Arial"/>
        <family val="2"/>
      </rPr>
      <t xml:space="preserve">
</t>
    </r>
    <r>
      <rPr>
        <sz val="8"/>
        <rFont val="Arial"/>
        <family val="2"/>
      </rPr>
      <t>Fuels &amp; Oils</t>
    </r>
  </si>
  <si>
    <r>
      <rPr>
        <b/>
        <sz val="10"/>
        <rFont val="Arial"/>
        <family val="2"/>
      </rPr>
      <t>المواد الخام</t>
    </r>
    <r>
      <rPr>
        <b/>
        <sz val="9"/>
        <rFont val="Arial"/>
        <family val="2"/>
      </rPr>
      <t xml:space="preserve">
</t>
    </r>
    <r>
      <rPr>
        <sz val="8"/>
        <rFont val="Arial"/>
        <family val="2"/>
      </rPr>
      <t>Raw Materiel</t>
    </r>
  </si>
  <si>
    <t>تقديرات قيمة المستلزمات الخدمية حسب النشاط الإقتصادي الرئيسي</t>
  </si>
  <si>
    <t>ESTIMATES VALUE OF INTERMEDIATE SERVICES BY MAIN ECONOMIC ACTIVITY</t>
  </si>
  <si>
    <t>Table No. (4) (Value QR. 000)</t>
  </si>
  <si>
    <t>جدول رقم (4) القيمة ألف ريال قطري</t>
  </si>
  <si>
    <r>
      <rPr>
        <b/>
        <sz val="9"/>
        <rFont val="Arial"/>
        <family val="2"/>
      </rPr>
      <t>أخرى - بريد طباعة - دعاية - هاتف</t>
    </r>
    <r>
      <rPr>
        <sz val="7"/>
        <rFont val="Arial"/>
        <family val="2"/>
      </rPr>
      <t xml:space="preserve">
Other Service Expenses (Mail,Publ icity,Tele phone ... etc.</t>
    </r>
  </si>
  <si>
    <r>
      <rPr>
        <b/>
        <sz val="9"/>
        <rFont val="Arial"/>
        <family val="2"/>
      </rPr>
      <t>خسائر بضائع مشتراة بغرض البيع</t>
    </r>
    <r>
      <rPr>
        <sz val="7"/>
        <rFont val="Arial"/>
        <family val="2"/>
      </rPr>
      <t xml:space="preserve">
Losses of Goods for Sale</t>
    </r>
  </si>
  <si>
    <r>
      <rPr>
        <b/>
        <sz val="9"/>
        <rFont val="Arial"/>
        <family val="2"/>
      </rPr>
      <t>تشغيل لدى الغير وخدمات صناعية</t>
    </r>
    <r>
      <rPr>
        <sz val="7"/>
        <rFont val="Arial"/>
        <family val="2"/>
      </rPr>
      <t xml:space="preserve">
Work Done &amp; Industrial Services Rendered By Others</t>
    </r>
  </si>
  <si>
    <r>
      <rPr>
        <b/>
        <sz val="9"/>
        <rFont val="Arial"/>
        <family val="2"/>
      </rPr>
      <t>نقل وانتقالات عامة تشمل مصاريف سفر لمهمات رسمية</t>
    </r>
    <r>
      <rPr>
        <sz val="7"/>
        <rFont val="Arial"/>
        <family val="2"/>
      </rPr>
      <t xml:space="preserve">
Transporta tion (include Travel Expenses for Official Trips)</t>
    </r>
  </si>
  <si>
    <r>
      <rPr>
        <b/>
        <sz val="9"/>
        <rFont val="Arial"/>
        <family val="2"/>
      </rPr>
      <t>صيانة الات ومعـدات</t>
    </r>
    <r>
      <rPr>
        <sz val="7"/>
        <rFont val="Arial"/>
        <family val="2"/>
      </rPr>
      <t xml:space="preserve">
Machinery And Equipment Maintenanc e</t>
    </r>
  </si>
  <si>
    <r>
      <rPr>
        <b/>
        <sz val="9"/>
        <rFont val="Arial"/>
        <family val="2"/>
      </rPr>
      <t>صيانة مبانــي</t>
    </r>
    <r>
      <rPr>
        <sz val="7"/>
        <rFont val="Arial"/>
        <family val="2"/>
      </rPr>
      <t xml:space="preserve">
Building repairs and maintenance</t>
    </r>
  </si>
  <si>
    <r>
      <rPr>
        <b/>
        <sz val="9"/>
        <rFont val="Arial"/>
        <family val="2"/>
      </rPr>
      <t>إيجارات وسائل نقـل</t>
    </r>
    <r>
      <rPr>
        <sz val="7"/>
        <rFont val="Arial"/>
        <family val="2"/>
      </rPr>
      <t xml:space="preserve">
Rents of transportati on equipment</t>
    </r>
  </si>
  <si>
    <r>
      <rPr>
        <b/>
        <sz val="9"/>
        <rFont val="Arial"/>
        <family val="2"/>
      </rPr>
      <t>إيجارات اّلات ومعدات</t>
    </r>
    <r>
      <rPr>
        <sz val="7"/>
        <rFont val="Arial"/>
        <family val="2"/>
      </rPr>
      <t xml:space="preserve">
Rents of machinery and equipment</t>
    </r>
  </si>
  <si>
    <r>
      <rPr>
        <b/>
        <sz val="9"/>
        <rFont val="Arial"/>
        <family val="2"/>
      </rPr>
      <t>إيجارات مباني غير سكنية</t>
    </r>
    <r>
      <rPr>
        <b/>
        <sz val="10"/>
        <rFont val="Arial"/>
        <family val="2"/>
      </rPr>
      <t xml:space="preserve">
</t>
    </r>
    <r>
      <rPr>
        <sz val="7"/>
        <rFont val="Arial"/>
        <family val="2"/>
      </rPr>
      <t>Rents of non- residential buildings(1)</t>
    </r>
  </si>
  <si>
    <t>31</t>
  </si>
  <si>
    <t>360</t>
  </si>
  <si>
    <t>تقديرات القيمة المضافة حسب النشاط الإقتصادي الرئيسي</t>
  </si>
  <si>
    <t>ESTIMATES VALUE ADDED BY MAIN ECONOMIC ACTIVITY</t>
  </si>
  <si>
    <t>Table No. (5) (Value QR. 000)</t>
  </si>
  <si>
    <t>جدول رقم (5) القيمة ألف ريال قطري</t>
  </si>
  <si>
    <t>المستلزمات السلعية والخدمية</t>
  </si>
  <si>
    <t>قيمة الإنتاج</t>
  </si>
  <si>
    <t>Intermediate Goods &amp; Services</t>
  </si>
  <si>
    <t>Production Value</t>
  </si>
  <si>
    <t>خدمات</t>
  </si>
  <si>
    <t>سلع</t>
  </si>
  <si>
    <t>إيرادات إخرى</t>
  </si>
  <si>
    <t>منتجات</t>
  </si>
  <si>
    <t>Services</t>
  </si>
  <si>
    <t>Goods</t>
  </si>
  <si>
    <t>Other Revenues</t>
  </si>
  <si>
    <t>Products</t>
  </si>
  <si>
    <t>1071</t>
  </si>
  <si>
    <t>أهم المؤشرات الإقتصادية حسب القطاع و النشاط الإقتصادي الرئيسي</t>
  </si>
  <si>
    <t>MAIN ECONOMIC INDICATORS BY SECTOR &amp; MAIN ECONOMIC ACTIVITY</t>
  </si>
  <si>
    <t>INDUSTRY AND ENERGY STATISTICS (10 EMPLOYEES &amp; MORE)</t>
  </si>
  <si>
    <t>Table No. (6)</t>
  </si>
  <si>
    <t>جدول رقم (6)</t>
  </si>
  <si>
    <t>رمز
النشاط</t>
  </si>
  <si>
    <t>توزيعات القيمة المضافة الصافية
ألف ريال قطري</t>
  </si>
  <si>
    <t>نصيب المشتغل من القيمة المضافة الاجمالية</t>
  </si>
  <si>
    <t>إنتاجية المشتغل</t>
  </si>
  <si>
    <t>نسبة المستلزمات الخدمية إلى قيمة الإنتاج</t>
  </si>
  <si>
    <t>نسبة المستلزمات السلعية إلى قيمة الإنتاج</t>
  </si>
  <si>
    <t>متوسط الأجر السنوي 
ريال قطري</t>
  </si>
  <si>
    <t>Distribution Of Net Value Added
(Value QR. 000)</t>
  </si>
  <si>
    <t xml:space="preserve">Activity
Code </t>
  </si>
  <si>
    <t>فائض التشغيل</t>
  </si>
  <si>
    <t>( QR.)
Value Added Per Worker</t>
  </si>
  <si>
    <t>( QR.)
Productivity Of Employee</t>
  </si>
  <si>
    <t>(%)
Percentage Of Intermediate Services To Output</t>
  </si>
  <si>
    <t>(%)
Percentage Of Intermediate Goods To Output</t>
  </si>
  <si>
    <t>( QR.)
Average Annual Wage (1)</t>
  </si>
  <si>
    <t>Operating Surplus</t>
  </si>
  <si>
    <t>Compensat ion Of Employees</t>
  </si>
  <si>
    <t>98025</t>
  </si>
  <si>
    <t>2930</t>
  </si>
  <si>
    <r>
      <rPr>
        <b/>
        <sz val="24"/>
        <rFont val="Arial"/>
        <family val="2"/>
      </rPr>
      <t xml:space="preserve">الفصل الثالث
المنشآت التي تستخدم
(عشرة مشتغلين فأكثر)
</t>
    </r>
    <r>
      <rPr>
        <b/>
        <sz val="16"/>
        <rFont val="Arial"/>
        <family val="2"/>
      </rPr>
      <t>CHAPTER Three
 Establishments employing
(Ten employees and more)</t>
    </r>
  </si>
  <si>
    <t>احصاءت الطاقة والصناعة (منشآت تستخدم10 مشتغلين فأكثر)</t>
  </si>
  <si>
    <t>Table No. (7) (Value QR. 000)</t>
  </si>
  <si>
    <t>جدول رقم (7) القيمة ألف ريال قطري</t>
  </si>
  <si>
    <t>1010</t>
  </si>
  <si>
    <t>1030</t>
  </si>
  <si>
    <t>1050</t>
  </si>
  <si>
    <t>1061</t>
  </si>
  <si>
    <t>1073</t>
  </si>
  <si>
    <t>1079</t>
  </si>
  <si>
    <t>1080</t>
  </si>
  <si>
    <t>1105</t>
  </si>
  <si>
    <t>1106</t>
  </si>
  <si>
    <t>1392</t>
  </si>
  <si>
    <t>1393</t>
  </si>
  <si>
    <t>1411</t>
  </si>
  <si>
    <t>1412</t>
  </si>
  <si>
    <t>تفصيل وخياطة وحياكة الملابس الرجالية والنسائية (محلات تفصيل خياطة الملابس -الخياطون )</t>
  </si>
  <si>
    <t>1430</t>
  </si>
  <si>
    <t>1520</t>
  </si>
  <si>
    <t>1622</t>
  </si>
  <si>
    <t>1702</t>
  </si>
  <si>
    <t>1709</t>
  </si>
  <si>
    <t>1811</t>
  </si>
  <si>
    <t>1820</t>
  </si>
  <si>
    <t>19</t>
  </si>
  <si>
    <t xml:space="preserve">صنع فحم الكوك والمنتجات النفطية المكررة </t>
  </si>
  <si>
    <t>21</t>
  </si>
  <si>
    <t>2100</t>
  </si>
  <si>
    <t>2211</t>
  </si>
  <si>
    <t>2220</t>
  </si>
  <si>
    <t>2310</t>
  </si>
  <si>
    <t>2394</t>
  </si>
  <si>
    <t>2395</t>
  </si>
  <si>
    <t>2396</t>
  </si>
  <si>
    <t>2399</t>
  </si>
  <si>
    <t>2511</t>
  </si>
  <si>
    <t>2591</t>
  </si>
  <si>
    <t>Forging, pressing, stamping and roll-forming of metal; powder metallurgy</t>
  </si>
  <si>
    <t>2592</t>
  </si>
  <si>
    <t>2599</t>
  </si>
  <si>
    <t>2710</t>
  </si>
  <si>
    <t>Manufacture of electric motors, generators, transformers and electricity distribution and control apparatus</t>
  </si>
  <si>
    <t>2730</t>
  </si>
  <si>
    <t>2740</t>
  </si>
  <si>
    <t>2750</t>
  </si>
  <si>
    <t>2790</t>
  </si>
  <si>
    <t>2810</t>
  </si>
  <si>
    <t>29</t>
  </si>
  <si>
    <t>Manufacture of motor vehicles, trailers and semi- trailers</t>
  </si>
  <si>
    <t>2920</t>
  </si>
  <si>
    <t>30</t>
  </si>
  <si>
    <t>3011</t>
  </si>
  <si>
    <t>3012</t>
  </si>
  <si>
    <t>3100</t>
  </si>
  <si>
    <t>3250</t>
  </si>
  <si>
    <t>3290</t>
  </si>
  <si>
    <t>3311</t>
  </si>
  <si>
    <t>3312</t>
  </si>
  <si>
    <t>3315</t>
  </si>
  <si>
    <t>35</t>
  </si>
  <si>
    <t>3700</t>
  </si>
  <si>
    <t>3811</t>
  </si>
  <si>
    <t>Collection of non-hazardous waste</t>
  </si>
  <si>
    <t>جمع النفايات الغير خطرة</t>
  </si>
  <si>
    <t>3821</t>
  </si>
  <si>
    <t>3822</t>
  </si>
  <si>
    <t>3830</t>
  </si>
  <si>
    <t>3900</t>
  </si>
  <si>
    <t>Table No. (8) (Value QR. 000)</t>
  </si>
  <si>
    <t>جدول رقم (8) القيمة ألف ريال قطري</t>
  </si>
  <si>
    <t>Table No. (9) (Value QR. 000)</t>
  </si>
  <si>
    <t>جدول رقم (9) القيمة ألف ريال قطري</t>
  </si>
  <si>
    <t>120</t>
  </si>
  <si>
    <t>Table No. (10) (Value QR. 000)</t>
  </si>
  <si>
    <t>جدول رقم (10) القيمة ألف ريال قطري</t>
  </si>
  <si>
    <t>القيمة المضافة الصافية</t>
  </si>
  <si>
    <t>الإهتلاكات</t>
  </si>
  <si>
    <t>القيمة المضافة الإجمالية</t>
  </si>
  <si>
    <t>Net Value Added</t>
  </si>
  <si>
    <t>Depreciat ions</t>
  </si>
  <si>
    <t>Gross Value Added</t>
  </si>
  <si>
    <t>8556</t>
  </si>
  <si>
    <t>Table No. (11)</t>
  </si>
  <si>
    <t>جدول رقم (11)</t>
  </si>
  <si>
    <r>
      <rPr>
        <b/>
        <sz val="24"/>
        <rFont val="Arial"/>
        <family val="2"/>
      </rPr>
      <t xml:space="preserve">الفصل الرابع
تقديرات نشاط الطاقة والصناعة
(إجمالي الفصلين الثاني والثالث)
</t>
    </r>
    <r>
      <rPr>
        <b/>
        <sz val="16"/>
        <rFont val="Arial"/>
        <family val="2"/>
      </rPr>
      <t>Chapter Four
Estimat of Industry &amp; Energy
(Total of chapters two and three)</t>
    </r>
  </si>
  <si>
    <t>عدد المشتغلين حسب الجنسية و الجنس والنشاط الإقتصادي الرئيسي</t>
  </si>
  <si>
    <t>NUMBER OF EMPLOYEES BY SEX, NATIONALITY &amp; MAIN ECONOMIC ACTIVITY</t>
  </si>
  <si>
    <t>Table No. (12)</t>
  </si>
  <si>
    <t>جدول رقم (12)</t>
  </si>
  <si>
    <t>إناث</t>
  </si>
  <si>
    <t>ذكور</t>
  </si>
  <si>
    <t>Females</t>
  </si>
  <si>
    <t>Males</t>
  </si>
  <si>
    <t>125</t>
  </si>
  <si>
    <t>Manufacture of bodies (coachwork) for motor vehicles; manufacture of trailers and semi- trailers</t>
  </si>
  <si>
    <t>Table No. (13) (Value QR. 000)</t>
  </si>
  <si>
    <t>جدول رقم (23) القيمة ألف ريال قطري</t>
  </si>
  <si>
    <t>عدد المشتغلين وتقديرات تعويضات العاملين حسب المهنة والجنس</t>
  </si>
  <si>
    <t>NUMBER OF EMPLOYEES &amp; ESTIMATES OF COMPENSATION OF EMPLOYEES BY  OCCUPATION &amp; SEX</t>
  </si>
  <si>
    <t>Table No. (14) (Value QR. 000)</t>
  </si>
  <si>
    <t>جدول رقم (14) القيمة ألف ريال قطري</t>
  </si>
  <si>
    <t>Occupation</t>
  </si>
  <si>
    <t>Sex</t>
  </si>
  <si>
    <t>التعويضات</t>
  </si>
  <si>
    <t>الجنس</t>
  </si>
  <si>
    <t>المهن</t>
  </si>
  <si>
    <t>Compensation</t>
  </si>
  <si>
    <t>Working proprietors with payment</t>
  </si>
  <si>
    <t>Male</t>
  </si>
  <si>
    <t>ذكر</t>
  </si>
  <si>
    <t>اصحاب عمل يعملون بالمنشأة بأجر</t>
  </si>
  <si>
    <t>Female</t>
  </si>
  <si>
    <t>انثى</t>
  </si>
  <si>
    <t>Working proprietors without payment</t>
  </si>
  <si>
    <t>اصحاب عمل يعملون بالمنشأة بدون اجر</t>
  </si>
  <si>
    <t>Managers</t>
  </si>
  <si>
    <t>مديرون</t>
  </si>
  <si>
    <t>Administrators</t>
  </si>
  <si>
    <t>اداريون</t>
  </si>
  <si>
    <r>
      <rPr>
        <sz val="8"/>
        <rFont val="Arial"/>
        <family val="2"/>
      </rPr>
      <t xml:space="preserve">Specialist and Technicians </t>
    </r>
    <r>
      <rPr>
        <b/>
        <sz val="9"/>
        <rFont val="Arial"/>
        <family val="2"/>
      </rPr>
      <t>(engineers, technicians,accountants, purchases and sales staff...etc)</t>
    </r>
  </si>
  <si>
    <t>اخصائيون وفنيون مهندسون وفنيون ومحاسبون و موظفو مشتريات ومبيعات</t>
  </si>
  <si>
    <t>Clerks</t>
  </si>
  <si>
    <t>كتبـــه</t>
  </si>
  <si>
    <t>Production &amp; Operations Supervisors</t>
  </si>
  <si>
    <t>مشرفو الانتاج والتشغيل</t>
  </si>
  <si>
    <t>Production and related workers</t>
  </si>
  <si>
    <t>عمال الانتاج والتشغيل</t>
  </si>
  <si>
    <t>Services workers and others</t>
  </si>
  <si>
    <t>عمال خدمات واّخرون</t>
  </si>
  <si>
    <t>Table No. (15) (Value QR. 000)</t>
  </si>
  <si>
    <t>جدول رقم (15) القيمة ألف ريال قطري</t>
  </si>
  <si>
    <t>Table No. (16) (Value QR. 000)</t>
  </si>
  <si>
    <t>جدول رقم (16) القيمة ألف ريال قطري</t>
  </si>
  <si>
    <t>Table No. (17) (Value QR. 000)</t>
  </si>
  <si>
    <t>جدول رقم (17) القيمة ألف ريال قطري</t>
  </si>
  <si>
    <r>
      <rPr>
        <b/>
        <sz val="10"/>
        <rFont val="Arial"/>
        <family val="2"/>
      </rPr>
      <t xml:space="preserve">رمز النشاط
</t>
    </r>
    <r>
      <rPr>
        <sz val="8"/>
        <rFont val="Arial"/>
        <family val="2"/>
      </rPr>
      <t>Activity Code</t>
    </r>
  </si>
  <si>
    <t>Table No (18)</t>
  </si>
  <si>
    <t>جدول رقم (18)</t>
  </si>
  <si>
    <t>Manufacture of domestic appliances</t>
  </si>
  <si>
    <t xml:space="preserve">Manufacture of knitted and crocheted apparel
</t>
  </si>
  <si>
    <r>
      <rPr>
        <b/>
        <sz val="8"/>
        <rFont val="Arial"/>
        <family val="2"/>
      </rPr>
      <t xml:space="preserve">رمز النشاط
</t>
    </r>
    <r>
      <rPr>
        <sz val="8"/>
        <rFont val="Arial"/>
        <family val="2"/>
      </rPr>
      <t>Activity Code</t>
    </r>
  </si>
  <si>
    <r>
      <rPr>
        <b/>
        <sz val="10"/>
        <rFont val="Arial"/>
        <family val="2"/>
      </rPr>
      <t>المجموع</t>
    </r>
    <r>
      <rPr>
        <b/>
        <sz val="12"/>
        <rFont val="Arial"/>
        <family val="2"/>
      </rPr>
      <t xml:space="preserve">
</t>
    </r>
    <r>
      <rPr>
        <sz val="8"/>
        <rFont val="Arial"/>
        <family val="2"/>
      </rPr>
      <t>Total</t>
    </r>
  </si>
  <si>
    <t xml:space="preserve">Manufacture of rubber and plastics products
</t>
  </si>
  <si>
    <t xml:space="preserve">Manufacture of plastics products
</t>
  </si>
  <si>
    <t xml:space="preserve">Repair of transport equipment, except motor vehicles
</t>
  </si>
  <si>
    <t xml:space="preserve">Water supply; sewerage, waste management and remediation activities
</t>
  </si>
  <si>
    <t xml:space="preserve">Waste collection, treatment and disposal activities; materials recovery
</t>
  </si>
  <si>
    <r>
      <rPr>
        <b/>
        <sz val="10"/>
        <rFont val="Arial"/>
        <family val="2"/>
      </rPr>
      <t>رمز النشاط</t>
    </r>
    <r>
      <rPr>
        <b/>
        <sz val="8"/>
        <rFont val="Arial"/>
        <family val="2"/>
      </rPr>
      <t xml:space="preserve">
</t>
    </r>
    <r>
      <rPr>
        <sz val="8"/>
        <rFont val="Arial"/>
        <family val="2"/>
      </rPr>
      <t>Activity Code</t>
    </r>
  </si>
  <si>
    <r>
      <rPr>
        <b/>
        <sz val="10"/>
        <rFont val="Arial"/>
        <family val="2"/>
      </rPr>
      <t>المجموع</t>
    </r>
    <r>
      <rPr>
        <b/>
        <sz val="9"/>
        <rFont val="Arial"/>
        <family val="2"/>
      </rPr>
      <t xml:space="preserve">
</t>
    </r>
    <r>
      <rPr>
        <b/>
        <sz val="8"/>
        <rFont val="Arial"/>
        <family val="2"/>
      </rPr>
      <t>Total</t>
    </r>
  </si>
  <si>
    <r>
      <rPr>
        <b/>
        <sz val="10"/>
        <rFont val="Arial"/>
        <family val="2"/>
      </rPr>
      <t>مواد سلعيه أخــرى</t>
    </r>
    <r>
      <rPr>
        <b/>
        <sz val="9"/>
        <rFont val="Arial"/>
        <family val="2"/>
      </rPr>
      <t xml:space="preserve">
</t>
    </r>
    <r>
      <rPr>
        <sz val="8"/>
        <rFont val="Arial"/>
        <family val="2"/>
      </rPr>
      <t>Other goods</t>
    </r>
  </si>
  <si>
    <r>
      <rPr>
        <b/>
        <sz val="10"/>
        <rFont val="Arial"/>
        <family val="2"/>
      </rPr>
      <t>أدوات كتابية وقرطاسية ومطبوعات</t>
    </r>
    <r>
      <rPr>
        <b/>
        <sz val="9"/>
        <rFont val="Arial"/>
        <family val="2"/>
      </rPr>
      <t xml:space="preserve">
</t>
    </r>
    <r>
      <rPr>
        <sz val="8"/>
        <rFont val="Arial"/>
        <family val="2"/>
      </rPr>
      <t>Stationery and Printed matters</t>
    </r>
  </si>
  <si>
    <r>
      <rPr>
        <b/>
        <sz val="10"/>
        <rFont val="Arial"/>
        <family val="2"/>
      </rPr>
      <t>قطع غيار وعدد وأدوات مستهلكه</t>
    </r>
    <r>
      <rPr>
        <b/>
        <sz val="9"/>
        <rFont val="Arial"/>
        <family val="2"/>
      </rPr>
      <t xml:space="preserve">
</t>
    </r>
    <r>
      <rPr>
        <sz val="8"/>
        <rFont val="Arial"/>
        <family val="2"/>
      </rPr>
      <t>Spare Parts and Consumable tools</t>
    </r>
  </si>
  <si>
    <r>
      <rPr>
        <b/>
        <sz val="10"/>
        <rFont val="Arial"/>
        <family val="2"/>
      </rPr>
      <t>مــاء</t>
    </r>
    <r>
      <rPr>
        <b/>
        <sz val="9"/>
        <rFont val="Arial"/>
        <family val="2"/>
      </rPr>
      <t xml:space="preserve">
</t>
    </r>
    <r>
      <rPr>
        <sz val="8"/>
        <rFont val="Arial"/>
        <family val="2"/>
      </rPr>
      <t>Water</t>
    </r>
  </si>
  <si>
    <r>
      <rPr>
        <b/>
        <sz val="10"/>
        <rFont val="Arial"/>
        <family val="2"/>
      </rPr>
      <t>كهرباء</t>
    </r>
    <r>
      <rPr>
        <b/>
        <sz val="9"/>
        <rFont val="Arial"/>
        <family val="2"/>
      </rPr>
      <t xml:space="preserve">
</t>
    </r>
    <r>
      <rPr>
        <sz val="8"/>
        <rFont val="Arial"/>
        <family val="2"/>
      </rPr>
      <t>Electricity</t>
    </r>
  </si>
  <si>
    <r>
      <rPr>
        <b/>
        <sz val="10"/>
        <rFont val="Arial"/>
        <family val="2"/>
      </rPr>
      <t>مواد تعبئه وتغليف</t>
    </r>
    <r>
      <rPr>
        <b/>
        <sz val="9"/>
        <rFont val="Arial"/>
        <family val="2"/>
      </rPr>
      <t xml:space="preserve">
</t>
    </r>
    <r>
      <rPr>
        <sz val="8"/>
        <rFont val="Arial"/>
        <family val="2"/>
      </rPr>
      <t>Packing Material</t>
    </r>
  </si>
  <si>
    <r>
      <rPr>
        <b/>
        <sz val="10"/>
        <rFont val="Arial"/>
        <family val="2"/>
      </rPr>
      <t>وقود وزيوت</t>
    </r>
    <r>
      <rPr>
        <b/>
        <sz val="9"/>
        <rFont val="Arial"/>
        <family val="2"/>
      </rPr>
      <t xml:space="preserve">
</t>
    </r>
    <r>
      <rPr>
        <sz val="8"/>
        <rFont val="Arial"/>
        <family val="2"/>
      </rPr>
      <t>Fuels &amp; Oils</t>
    </r>
  </si>
  <si>
    <r>
      <rPr>
        <b/>
        <sz val="10"/>
        <rFont val="Arial"/>
        <family val="2"/>
      </rPr>
      <t>المواد الخام</t>
    </r>
    <r>
      <rPr>
        <b/>
        <sz val="9"/>
        <rFont val="Arial"/>
        <family val="2"/>
      </rPr>
      <t xml:space="preserve">
</t>
    </r>
    <r>
      <rPr>
        <sz val="8"/>
        <rFont val="Arial"/>
        <family val="2"/>
      </rPr>
      <t>Raw Materiel</t>
    </r>
  </si>
  <si>
    <r>
      <rPr>
        <b/>
        <sz val="9"/>
        <rFont val="Arial"/>
        <family val="2"/>
      </rPr>
      <t>أخرى - بريد طباعة - دعاية - هاتف</t>
    </r>
    <r>
      <rPr>
        <sz val="7"/>
        <rFont val="Arial"/>
        <family val="2"/>
      </rPr>
      <t xml:space="preserve">
Other Service Expenses (Mail,Publ icity,Tele phone ... etc.</t>
    </r>
  </si>
  <si>
    <r>
      <rPr>
        <b/>
        <sz val="9"/>
        <rFont val="Arial"/>
        <family val="2"/>
      </rPr>
      <t>خسائر بضائع مشتراة بغرض البيع</t>
    </r>
    <r>
      <rPr>
        <sz val="7"/>
        <rFont val="Arial"/>
        <family val="2"/>
      </rPr>
      <t xml:space="preserve">
Losses of Goods for Sale</t>
    </r>
  </si>
  <si>
    <r>
      <rPr>
        <b/>
        <sz val="9"/>
        <rFont val="Arial"/>
        <family val="2"/>
      </rPr>
      <t>تشغيل لدى الغير وخدمات صناعية</t>
    </r>
    <r>
      <rPr>
        <sz val="7"/>
        <rFont val="Arial"/>
        <family val="2"/>
      </rPr>
      <t xml:space="preserve">
Work Done &amp; Industrial Services Rendered By Others</t>
    </r>
  </si>
  <si>
    <r>
      <rPr>
        <b/>
        <sz val="9"/>
        <rFont val="Arial"/>
        <family val="2"/>
      </rPr>
      <t>نقل وانتقالات عامة تشمل مصاريف سفر لمهمات رسمية</t>
    </r>
    <r>
      <rPr>
        <sz val="7"/>
        <rFont val="Arial"/>
        <family val="2"/>
      </rPr>
      <t xml:space="preserve">
Transporta tion (include Travel Expenses for Official Trips)</t>
    </r>
  </si>
  <si>
    <r>
      <rPr>
        <b/>
        <sz val="9"/>
        <rFont val="Arial"/>
        <family val="2"/>
      </rPr>
      <t>صيانة الات ومعـدات</t>
    </r>
    <r>
      <rPr>
        <sz val="7"/>
        <rFont val="Arial"/>
        <family val="2"/>
      </rPr>
      <t xml:space="preserve">
Machinery And Equipment Maintenanc e</t>
    </r>
  </si>
  <si>
    <r>
      <rPr>
        <b/>
        <sz val="9"/>
        <rFont val="Arial"/>
        <family val="2"/>
      </rPr>
      <t>صيانة مبانــي</t>
    </r>
    <r>
      <rPr>
        <sz val="7"/>
        <rFont val="Arial"/>
        <family val="2"/>
      </rPr>
      <t xml:space="preserve">
Building repairs and maintenance</t>
    </r>
  </si>
  <si>
    <r>
      <rPr>
        <b/>
        <sz val="9"/>
        <rFont val="Arial"/>
        <family val="2"/>
      </rPr>
      <t>إيجارات وسائل نقـل</t>
    </r>
    <r>
      <rPr>
        <sz val="7"/>
        <rFont val="Arial"/>
        <family val="2"/>
      </rPr>
      <t xml:space="preserve">
Rents of transportati on equipment</t>
    </r>
  </si>
  <si>
    <r>
      <rPr>
        <b/>
        <sz val="9"/>
        <rFont val="Arial"/>
        <family val="2"/>
      </rPr>
      <t>إيجارات اّلات ومعدات</t>
    </r>
    <r>
      <rPr>
        <sz val="7"/>
        <rFont val="Arial"/>
        <family val="2"/>
      </rPr>
      <t xml:space="preserve">
Rents of machinery and equipment</t>
    </r>
  </si>
  <si>
    <r>
      <rPr>
        <b/>
        <sz val="9"/>
        <rFont val="Arial"/>
        <family val="2"/>
      </rPr>
      <t>إيجارات مباني غير سكنية</t>
    </r>
    <r>
      <rPr>
        <b/>
        <sz val="10"/>
        <rFont val="Arial"/>
        <family val="2"/>
      </rPr>
      <t xml:space="preserve">
</t>
    </r>
    <r>
      <rPr>
        <sz val="7"/>
        <rFont val="Arial"/>
        <family val="2"/>
      </rPr>
      <t>Rents of non- residential buildings(1)</t>
    </r>
  </si>
  <si>
    <t xml:space="preserve">E </t>
  </si>
  <si>
    <r>
      <rPr>
        <b/>
        <sz val="10"/>
        <rFont val="Arial"/>
        <family val="2"/>
      </rPr>
      <t>القيمة المضافة الصافية</t>
    </r>
    <r>
      <rPr>
        <b/>
        <sz val="8"/>
        <rFont val="Arial"/>
        <family val="2"/>
      </rPr>
      <t xml:space="preserve">
Net Value Added</t>
    </r>
  </si>
  <si>
    <r>
      <rPr>
        <b/>
        <sz val="10"/>
        <rFont val="Arial"/>
        <family val="2"/>
      </rPr>
      <t>الإهتلاكات</t>
    </r>
    <r>
      <rPr>
        <b/>
        <sz val="8"/>
        <rFont val="Arial"/>
        <family val="2"/>
      </rPr>
      <t xml:space="preserve">
Depreciat ions</t>
    </r>
  </si>
  <si>
    <r>
      <rPr>
        <b/>
        <sz val="10"/>
        <rFont val="Arial"/>
        <family val="2"/>
      </rPr>
      <t>القيمة المضافة الإجمالية</t>
    </r>
    <r>
      <rPr>
        <b/>
        <sz val="8"/>
        <rFont val="Arial"/>
        <family val="2"/>
      </rPr>
      <t xml:space="preserve">
Gross Value Added</t>
    </r>
  </si>
  <si>
    <t>2017</t>
  </si>
  <si>
    <t>انشطة جمع النفايات ومعالجتها وتصريفها واسترجاع مواد</t>
  </si>
  <si>
    <t>استرجاع مواد</t>
  </si>
  <si>
    <t>امدادات المياه انشطة الصرف الصحي وادارة النفايات ومعالجتها</t>
  </si>
  <si>
    <t>اصلاح معدات النقل باستثناء المركبات ذات المحركات</t>
  </si>
  <si>
    <t>صنع الاجهزة الكهربائية المنزلية</t>
  </si>
  <si>
    <t>Manufacture of knitted and crocheted apparel</t>
  </si>
  <si>
    <t>صنع الملبوسات من التريكو والكروشيه</t>
  </si>
  <si>
    <r>
      <rPr>
        <b/>
        <sz val="20"/>
        <color indexed="8"/>
        <rFont val="Arial"/>
        <family val="2"/>
      </rPr>
      <t>العدد 36</t>
    </r>
    <r>
      <rPr>
        <b/>
        <sz val="16"/>
        <color indexed="8"/>
        <rFont val="Arial"/>
        <family val="2"/>
      </rPr>
      <t xml:space="preserve">
36</t>
    </r>
    <r>
      <rPr>
        <b/>
        <vertAlign val="superscript"/>
        <sz val="16"/>
        <color indexed="8"/>
        <rFont val="Arial"/>
        <family val="2"/>
      </rPr>
      <t>th</t>
    </r>
    <r>
      <rPr>
        <b/>
        <sz val="16"/>
        <color indexed="8"/>
        <rFont val="Arial"/>
        <family val="2"/>
      </rPr>
      <t xml:space="preserve"> Issue</t>
    </r>
  </si>
  <si>
    <t xml:space="preserve">يسر جهاز التخطيط والإحصاء أن تقدم هذا العدد من النشرة السنوية لإحصاءات الطاقة والصناعة 2017 ضمن سلسلة نشراتها التخصصية المختلفة، وذلك في إطار خطة الوزارة الطموحة والمتوازنة في توفير وتطوير الإحصاءات الإقتصادية.
</t>
  </si>
  <si>
    <t>ويرحب الجهاز بأية ملاحظات وإقتراحات من شأنها تحسين مضمون هذه النشرة.</t>
  </si>
  <si>
    <t>كما يسر الجهاز أن تتقدم بالشكر الجزيل لمسئولي المنشآت من مؤسسات وشركات لتعاونهم ومساهمتهم في إصدار هذه النشرة.</t>
  </si>
  <si>
    <r>
      <t>The Authority as well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</si>
  <si>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The Authority welcomes any remarks and suggestions that could improve contents of this bulletin.</t>
  </si>
  <si>
    <t xml:space="preserve"> Planning &amp; Statistics Authority is pleased to present the annual bulletin of Energy and Industry Statisticl, 2017 as part of its series of bulletins within the framework of the Ministry's ambitious and balanced plan in providing and developing economic statistics.</t>
  </si>
  <si>
    <r>
      <rPr>
        <b/>
        <sz val="11"/>
        <color indexed="8"/>
        <rFont val="Arial Black"/>
        <family val="2"/>
      </rPr>
      <t xml:space="preserve">State of Qatar
</t>
    </r>
    <r>
      <rPr>
        <b/>
        <sz val="10"/>
        <color indexed="8"/>
        <rFont val="Arial Black"/>
        <family val="2"/>
      </rPr>
      <t xml:space="preserve">Planning and Statistic Authority
</t>
    </r>
    <r>
      <rPr>
        <b/>
        <sz val="10"/>
        <color indexed="8"/>
        <rFont val="Mangal"/>
        <family val="1"/>
      </rPr>
      <t xml:space="preserve"> Statistics Department</t>
    </r>
  </si>
  <si>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إدارة الإحصاءات</t>
    </r>
  </si>
  <si>
    <t>جدول رقم (13)القيمة ألف ريال قطري</t>
  </si>
  <si>
    <r>
      <t xml:space="preserve">Dr. Saleh Bin Mohammed Al-Nabit
</t>
    </r>
    <r>
      <rPr>
        <sz val="10"/>
        <color theme="1"/>
        <rFont val="Arial Black"/>
        <family val="2"/>
      </rPr>
      <t>President , Planning &amp; Statistics</t>
    </r>
    <r>
      <rPr>
        <sz val="11"/>
        <color theme="1"/>
        <rFont val="Arial Black"/>
        <family val="2"/>
      </rPr>
      <t xml:space="preserve"> </t>
    </r>
    <r>
      <rPr>
        <sz val="10"/>
        <color theme="1"/>
        <rFont val="Arial Black"/>
        <family val="2"/>
      </rPr>
      <t>Authority</t>
    </r>
  </si>
  <si>
    <r>
      <rPr>
        <b/>
        <sz val="14"/>
        <color theme="1"/>
        <rFont val="Sultan bold"/>
        <charset val="178"/>
      </rPr>
      <t>د. صالح بن محمد النابت</t>
    </r>
    <r>
      <rPr>
        <sz val="16"/>
        <color theme="1"/>
        <rFont val="Sultan bold"/>
        <charset val="178"/>
      </rPr>
      <t xml:space="preserve">
</t>
    </r>
    <r>
      <rPr>
        <b/>
        <sz val="16"/>
        <color theme="1"/>
        <rFont val="Sultan bold"/>
        <charset val="178"/>
      </rPr>
      <t>رئيس جهاز التخطيط والإحصاء</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</si>
</sst>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_(* \(#,##0.00\);_(* &quot;-&quot;??_);_(@_)"/>
    <numFmt numFmtId="165" formatCode="0_ "/>
    <numFmt numFmtId="166" formatCode="0.0_ "/>
    <numFmt numFmtId="167" formatCode="_(* #,##0.0_);_(* \(#,##0.0\);_(* &quot;-&quot;??_);_(@_)"/>
  </numFmts>
  <fonts count="120">
    <font>
      <sz val="12"/>
      <name val="Arial"/>
      <charset val="178"/>
    </font>
    <font>
      <sz val="10"/>
      <name val="Arial"/>
      <family val="2"/>
    </font>
    <font>
      <b/>
      <sz val="24"/>
      <name val="Arial"/>
      <family val="2"/>
    </font>
    <font>
      <sz val="10"/>
      <name val="Arial"/>
      <family val="2"/>
      <scheme val="minor"/>
    </font>
    <font>
      <sz val="8"/>
      <name val="Arial"/>
      <family val="2"/>
    </font>
    <font>
      <b/>
      <sz val="12"/>
      <name val="Arial"/>
      <family val="2"/>
    </font>
    <font>
      <b/>
      <sz val="11"/>
      <color indexed="25"/>
      <name val="Arial"/>
      <family val="2"/>
    </font>
    <font>
      <b/>
      <sz val="16"/>
      <name val="Arial"/>
      <family val="2"/>
    </font>
    <font>
      <b/>
      <sz val="10"/>
      <name val="Arial"/>
      <family val="2"/>
    </font>
    <font>
      <b/>
      <sz val="8"/>
      <name val="Arial"/>
      <family val="2"/>
    </font>
    <font>
      <sz val="7"/>
      <name val="Arial"/>
      <family val="2"/>
    </font>
    <font>
      <b/>
      <sz val="11"/>
      <color indexed="8"/>
      <name val="Arial"/>
      <family val="2"/>
    </font>
    <font>
      <b/>
      <sz val="9"/>
      <color indexed="8"/>
      <name val="Arial"/>
      <family val="2"/>
    </font>
    <font>
      <b/>
      <sz val="10"/>
      <color indexed="8"/>
      <name val="Arial"/>
      <family val="2"/>
    </font>
    <font>
      <sz val="10"/>
      <color indexed="8"/>
      <name val="Arial"/>
      <family val="2"/>
    </font>
    <font>
      <sz val="9"/>
      <color indexed="8"/>
      <name val="Arial"/>
      <family val="2"/>
    </font>
    <font>
      <b/>
      <sz val="12"/>
      <color indexed="8"/>
      <name val="Arial"/>
      <family val="2"/>
    </font>
    <font>
      <sz val="11"/>
      <color indexed="8"/>
      <name val="Arial"/>
      <family val="2"/>
    </font>
    <font>
      <sz val="12"/>
      <name val="Arial"/>
      <family val="2"/>
    </font>
    <font>
      <b/>
      <sz val="8"/>
      <color indexed="8"/>
      <name val="Arial"/>
      <family val="2"/>
    </font>
    <font>
      <b/>
      <sz val="7"/>
      <name val="Arial"/>
      <family val="2"/>
    </font>
    <font>
      <sz val="16"/>
      <name val="Arial"/>
      <family val="2"/>
    </font>
    <font>
      <b/>
      <sz val="9"/>
      <name val="Arial"/>
      <family val="2"/>
    </font>
    <font>
      <b/>
      <sz val="14"/>
      <name val="Arial"/>
      <family val="2"/>
    </font>
    <font>
      <sz val="12"/>
      <color indexed="10"/>
      <name val="Arial"/>
      <family val="2"/>
    </font>
    <font>
      <b/>
      <sz val="9"/>
      <name val="Courier New"/>
      <family val="3"/>
    </font>
    <font>
      <sz val="9"/>
      <name val="Arial"/>
      <family val="2"/>
    </font>
    <font>
      <b/>
      <sz val="11"/>
      <name val="Arial"/>
      <family val="2"/>
    </font>
    <font>
      <b/>
      <sz val="11"/>
      <color rgb="FF000000"/>
      <name val="Arial"/>
      <family val="2"/>
    </font>
    <font>
      <b/>
      <sz val="9"/>
      <color rgb="FF000000"/>
      <name val="Arial"/>
      <family val="2"/>
    </font>
    <font>
      <sz val="9"/>
      <color rgb="FF000000"/>
      <name val="Arial"/>
      <family val="2"/>
    </font>
    <font>
      <sz val="14"/>
      <color rgb="FFC00000"/>
      <name val="Arial"/>
      <family val="2"/>
    </font>
    <font>
      <sz val="14"/>
      <color rgb="FFFF0000"/>
      <name val="Arial"/>
      <family val="2"/>
    </font>
    <font>
      <sz val="14"/>
      <name val="Arial"/>
      <family val="2"/>
    </font>
    <font>
      <b/>
      <sz val="14"/>
      <color indexed="8"/>
      <name val="Arial"/>
      <family val="2"/>
    </font>
    <font>
      <sz val="8"/>
      <color indexed="8"/>
      <name val="Arial"/>
      <family val="2"/>
    </font>
    <font>
      <sz val="11"/>
      <name val="Arial"/>
      <family val="2"/>
    </font>
    <font>
      <sz val="11"/>
      <color theme="1"/>
      <name val="Arial"/>
      <family val="2"/>
    </font>
    <font>
      <sz val="18"/>
      <color theme="1"/>
      <name val="Arial"/>
      <family val="2"/>
    </font>
    <font>
      <b/>
      <sz val="14"/>
      <color theme="1"/>
      <name val="Arial"/>
      <family val="2"/>
    </font>
    <font>
      <b/>
      <sz val="18"/>
      <color theme="1"/>
      <name val="Arial"/>
      <family val="2"/>
    </font>
    <font>
      <b/>
      <sz val="12"/>
      <color theme="1"/>
      <name val="Arial"/>
      <family val="2"/>
    </font>
    <font>
      <b/>
      <sz val="16"/>
      <color theme="1"/>
      <name val="Arial"/>
      <family val="2"/>
    </font>
    <font>
      <sz val="14"/>
      <color theme="1"/>
      <name val="Arial"/>
      <family val="2"/>
    </font>
    <font>
      <b/>
      <sz val="11"/>
      <color theme="1"/>
      <name val="Arial"/>
      <family val="2"/>
    </font>
    <font>
      <sz val="16"/>
      <color theme="1"/>
      <name val="Arial"/>
      <family val="2"/>
    </font>
    <font>
      <b/>
      <sz val="18"/>
      <color indexed="8"/>
      <name val="Arial"/>
      <family val="2"/>
    </font>
    <font>
      <sz val="12"/>
      <color indexed="8"/>
      <name val="Arial"/>
      <family val="2"/>
    </font>
    <font>
      <sz val="18"/>
      <color indexed="8"/>
      <name val="Arial"/>
      <family val="2"/>
    </font>
    <font>
      <b/>
      <u/>
      <sz val="12"/>
      <color indexed="12"/>
      <name val="Arial"/>
      <family val="2"/>
    </font>
    <font>
      <sz val="16"/>
      <color indexed="8"/>
      <name val="Arial"/>
      <family val="2"/>
    </font>
    <font>
      <b/>
      <i/>
      <sz val="12"/>
      <color indexed="8"/>
      <name val="Arial"/>
      <family val="2"/>
    </font>
    <font>
      <b/>
      <i/>
      <sz val="16"/>
      <color indexed="8"/>
      <name val="Arial"/>
      <family val="2"/>
    </font>
    <font>
      <b/>
      <sz val="14"/>
      <color rgb="FFC00000"/>
      <name val="Arial"/>
      <family val="2"/>
    </font>
    <font>
      <sz val="11"/>
      <color theme="1"/>
      <name val="Arial"/>
      <family val="2"/>
      <scheme val="minor"/>
    </font>
    <font>
      <sz val="16"/>
      <color indexed="8"/>
      <name val="Simplified Arabic"/>
      <family val="1"/>
    </font>
    <font>
      <b/>
      <sz val="18"/>
      <name val="Arial"/>
      <family val="2"/>
    </font>
    <font>
      <b/>
      <sz val="16"/>
      <color indexed="8"/>
      <name val="Arial"/>
      <family val="2"/>
    </font>
    <font>
      <sz val="14"/>
      <color indexed="8"/>
      <name val="Arial"/>
      <family val="2"/>
    </font>
    <font>
      <sz val="14"/>
      <name val="Calibri"/>
      <family val="2"/>
    </font>
    <font>
      <sz val="18"/>
      <name val="Arial"/>
      <family val="2"/>
    </font>
    <font>
      <b/>
      <sz val="14"/>
      <name val="Arial Black"/>
      <family val="2"/>
    </font>
    <font>
      <sz val="12"/>
      <color indexed="8"/>
      <name val="Arial Black"/>
      <family val="2"/>
    </font>
    <font>
      <b/>
      <sz val="16"/>
      <name val="Sultan bold"/>
      <charset val="178"/>
    </font>
    <font>
      <b/>
      <sz val="20"/>
      <color indexed="8"/>
      <name val="Arial"/>
      <family val="2"/>
    </font>
    <font>
      <b/>
      <sz val="12"/>
      <color indexed="12"/>
      <name val="Arial"/>
      <family val="2"/>
    </font>
    <font>
      <sz val="11"/>
      <color theme="1"/>
      <name val="Arial"/>
      <family val="2"/>
      <scheme val="minor"/>
    </font>
    <font>
      <b/>
      <sz val="12"/>
      <name val="Arial"/>
      <family val="2"/>
    </font>
    <font>
      <b/>
      <sz val="14"/>
      <color indexed="12"/>
      <name val="Arial"/>
      <family val="2"/>
    </font>
    <font>
      <u/>
      <sz val="11"/>
      <color theme="10"/>
      <name val="Calibri"/>
      <family val="2"/>
    </font>
    <font>
      <b/>
      <sz val="11"/>
      <name val="Arial"/>
      <family val="2"/>
    </font>
    <font>
      <b/>
      <sz val="8"/>
      <color indexed="10"/>
      <name val="Arial"/>
      <family val="2"/>
    </font>
    <font>
      <sz val="10"/>
      <name val="Arial"/>
      <family val="2"/>
    </font>
    <font>
      <u/>
      <sz val="12"/>
      <color indexed="12"/>
      <name val="Arial"/>
      <family val="2"/>
    </font>
    <font>
      <sz val="8"/>
      <name val="Arial"/>
      <family val="2"/>
    </font>
    <font>
      <sz val="11"/>
      <color indexed="8"/>
      <name val="Calibri"/>
      <family val="2"/>
    </font>
    <font>
      <b/>
      <sz val="10"/>
      <color indexed="10"/>
      <name val="Arial"/>
      <family val="2"/>
    </font>
    <font>
      <b/>
      <sz val="12"/>
      <color indexed="10"/>
      <name val="Arial"/>
      <family val="2"/>
    </font>
    <font>
      <sz val="11.5"/>
      <color indexed="8"/>
      <name val="Arial"/>
      <family val="2"/>
    </font>
    <font>
      <b/>
      <i/>
      <sz val="11"/>
      <color indexed="8"/>
      <name val="Arial"/>
      <family val="2"/>
    </font>
    <font>
      <b/>
      <sz val="12"/>
      <color indexed="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24"/>
      <color indexed="8"/>
      <name val="Arial"/>
      <family val="2"/>
    </font>
    <font>
      <b/>
      <vertAlign val="superscript"/>
      <sz val="16"/>
      <color indexed="8"/>
      <name val="Arial"/>
      <family val="2"/>
    </font>
    <font>
      <sz val="11"/>
      <color theme="1"/>
      <name val="Arial"/>
      <family val="2"/>
      <scheme val="minor"/>
    </font>
    <font>
      <sz val="11"/>
      <color indexed="8"/>
      <name val="Arial"/>
      <family val="2"/>
    </font>
    <font>
      <b/>
      <sz val="11"/>
      <color indexed="25"/>
      <name val="Arial"/>
      <family val="2"/>
    </font>
    <font>
      <sz val="8"/>
      <name val="Arial"/>
      <family val="2"/>
    </font>
    <font>
      <b/>
      <sz val="14"/>
      <color indexed="8"/>
      <name val="Arial"/>
      <family val="2"/>
    </font>
    <font>
      <b/>
      <sz val="12"/>
      <color indexed="8"/>
      <name val="Arial"/>
      <family val="2"/>
    </font>
    <font>
      <b/>
      <sz val="10"/>
      <color indexed="8"/>
      <name val="Arial"/>
      <family val="2"/>
    </font>
    <font>
      <b/>
      <sz val="8"/>
      <name val="Arial"/>
      <family val="2"/>
    </font>
    <font>
      <sz val="8"/>
      <color indexed="8"/>
      <name val="Arial"/>
      <family val="2"/>
    </font>
    <font>
      <b/>
      <sz val="12"/>
      <name val="Arial"/>
      <family val="2"/>
    </font>
    <font>
      <b/>
      <sz val="10"/>
      <name val="Arial"/>
      <family val="2"/>
    </font>
    <font>
      <b/>
      <sz val="11"/>
      <color indexed="8"/>
      <name val="Arial"/>
      <family val="2"/>
    </font>
    <font>
      <b/>
      <sz val="9"/>
      <name val="Arial"/>
      <family val="2"/>
    </font>
    <font>
      <sz val="10"/>
      <name val="Arial"/>
      <family val="2"/>
    </font>
    <font>
      <b/>
      <sz val="11"/>
      <color rgb="FF000000"/>
      <name val="Arial"/>
      <family val="2"/>
    </font>
    <font>
      <b/>
      <sz val="9"/>
      <color rgb="FF000000"/>
      <name val="Arial"/>
      <family val="2"/>
    </font>
    <font>
      <sz val="9"/>
      <color rgb="FF000000"/>
      <name val="Arial"/>
      <family val="2"/>
    </font>
    <font>
      <sz val="11"/>
      <name val="Arial"/>
      <family val="2"/>
    </font>
    <font>
      <sz val="10"/>
      <name val="Arial"/>
      <family val="2"/>
    </font>
    <font>
      <b/>
      <sz val="16"/>
      <name val="Arial"/>
      <family val="2"/>
    </font>
    <font>
      <sz val="12"/>
      <name val="Arial"/>
      <family val="2"/>
    </font>
    <font>
      <sz val="16"/>
      <name val="Arial"/>
      <family val="2"/>
    </font>
    <font>
      <sz val="7"/>
      <name val="Arial"/>
      <family val="2"/>
    </font>
    <font>
      <b/>
      <sz val="7"/>
      <name val="Arial"/>
      <family val="2"/>
    </font>
    <font>
      <sz val="10"/>
      <name val="Arial"/>
      <family val="2"/>
      <scheme val="minor"/>
    </font>
    <font>
      <sz val="10"/>
      <color rgb="FF7030A0"/>
      <name val="Arial"/>
      <family val="2"/>
      <scheme val="minor"/>
    </font>
    <font>
      <sz val="11"/>
      <color theme="1"/>
      <name val="Arial Black"/>
      <family val="2"/>
    </font>
    <font>
      <sz val="10"/>
      <color theme="1"/>
      <name val="Arial Black"/>
      <family val="2"/>
    </font>
    <font>
      <sz val="12"/>
      <color theme="1"/>
      <name val="Arial Black"/>
      <family val="2"/>
    </font>
    <font>
      <sz val="16"/>
      <color theme="1"/>
      <name val="Sultan bold"/>
      <charset val="178"/>
    </font>
    <font>
      <b/>
      <sz val="14"/>
      <color theme="1"/>
      <name val="Sultan bold"/>
      <charset val="178"/>
    </font>
    <font>
      <b/>
      <sz val="16"/>
      <color theme="1"/>
      <name val="Sultan bold"/>
      <charset val="178"/>
    </font>
  </fonts>
  <fills count="10">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theme="0"/>
        <bgColor indexed="64"/>
      </patternFill>
    </fill>
    <fill>
      <patternFill patternType="solid">
        <fgColor rgb="FFEEECE1"/>
        <bgColor indexed="64"/>
      </patternFill>
    </fill>
    <fill>
      <patternFill patternType="solid">
        <fgColor indexed="9"/>
        <bgColor indexed="64"/>
      </patternFill>
    </fill>
    <fill>
      <patternFill patternType="solid">
        <fgColor theme="0" tint="-4.9989318521683403E-2"/>
        <bgColor indexed="64"/>
      </patternFill>
    </fill>
    <fill>
      <patternFill patternType="solid">
        <fgColor theme="6" tint="0.79995117038483843"/>
        <bgColor indexed="64"/>
      </patternFill>
    </fill>
    <fill>
      <patternFill patternType="solid">
        <fgColor indexed="43"/>
        <bgColor indexed="64"/>
      </patternFill>
    </fill>
  </fills>
  <borders count="84">
    <border>
      <left/>
      <right/>
      <top/>
      <bottom/>
      <diagonal/>
    </border>
    <border>
      <left style="medium">
        <color indexed="9"/>
      </left>
      <right style="medium">
        <color indexed="9"/>
      </right>
      <top style="thin">
        <color auto="1"/>
      </top>
      <bottom/>
      <diagonal/>
    </border>
    <border>
      <left style="medium">
        <color indexed="9"/>
      </left>
      <right/>
      <top style="thin">
        <color auto="1"/>
      </top>
      <bottom/>
      <diagonal/>
    </border>
    <border>
      <left/>
      <right style="medium">
        <color indexed="9"/>
      </right>
      <top style="thin">
        <color auto="1"/>
      </top>
      <bottom/>
      <diagonal/>
    </border>
    <border>
      <left style="medium">
        <color indexed="9"/>
      </left>
      <right style="medium">
        <color indexed="9"/>
      </right>
      <top/>
      <bottom/>
      <diagonal/>
    </border>
    <border>
      <left style="medium">
        <color indexed="9"/>
      </left>
      <right/>
      <top/>
      <bottom style="thin">
        <color auto="1"/>
      </bottom>
      <diagonal/>
    </border>
    <border>
      <left/>
      <right style="medium">
        <color indexed="9"/>
      </right>
      <top/>
      <bottom style="thin">
        <color auto="1"/>
      </bottom>
      <diagonal/>
    </border>
    <border>
      <left style="medium">
        <color indexed="9"/>
      </left>
      <right style="medium">
        <color indexed="9"/>
      </right>
      <top/>
      <bottom style="thin">
        <color auto="1"/>
      </bottom>
      <diagonal/>
    </border>
    <border>
      <left style="thick">
        <color rgb="FFFFFFFF"/>
      </left>
      <right style="thick">
        <color rgb="FFFFFFFF"/>
      </right>
      <top/>
      <bottom/>
      <diagonal/>
    </border>
    <border>
      <left/>
      <right style="thick">
        <color rgb="FFFFFFFF"/>
      </right>
      <top/>
      <bottom/>
      <diagonal/>
    </border>
    <border>
      <left style="thick">
        <color indexed="9"/>
      </left>
      <right style="thick">
        <color indexed="9"/>
      </right>
      <top/>
      <bottom/>
      <diagonal/>
    </border>
    <border>
      <left style="thick">
        <color indexed="9"/>
      </left>
      <right style="thick">
        <color indexed="9"/>
      </right>
      <top style="thick">
        <color indexed="9"/>
      </top>
      <bottom style="thick">
        <color indexed="9"/>
      </bottom>
      <diagonal/>
    </border>
    <border>
      <left style="thick">
        <color rgb="FFFFFFFF"/>
      </left>
      <right style="thick">
        <color rgb="FFFFFFFF"/>
      </right>
      <top style="thick">
        <color indexed="9"/>
      </top>
      <bottom style="thick">
        <color indexed="9"/>
      </bottom>
      <diagonal/>
    </border>
    <border>
      <left style="thick">
        <color rgb="FFFFFFFF"/>
      </left>
      <right style="thick">
        <color rgb="FFFFFFFF"/>
      </right>
      <top/>
      <bottom style="thin">
        <color auto="1"/>
      </bottom>
      <diagonal/>
    </border>
    <border>
      <left style="thick">
        <color indexed="9"/>
      </left>
      <right style="thick">
        <color indexed="9"/>
      </right>
      <top/>
      <bottom style="thin">
        <color auto="1"/>
      </bottom>
      <diagonal/>
    </border>
    <border>
      <left/>
      <right/>
      <top style="thin">
        <color auto="1"/>
      </top>
      <bottom/>
      <diagonal/>
    </border>
    <border>
      <left style="medium">
        <color indexed="9"/>
      </left>
      <right/>
      <top/>
      <bottom/>
      <diagonal/>
    </border>
    <border>
      <left/>
      <right/>
      <top/>
      <bottom style="thin">
        <color auto="1"/>
      </bottom>
      <diagonal/>
    </border>
    <border>
      <left style="thick">
        <color indexed="9"/>
      </left>
      <right/>
      <top/>
      <bottom/>
      <diagonal/>
    </border>
    <border>
      <left/>
      <right style="thick">
        <color indexed="9"/>
      </right>
      <top/>
      <bottom/>
      <diagonal/>
    </border>
    <border>
      <left style="thick">
        <color indexed="9"/>
      </left>
      <right/>
      <top/>
      <bottom style="thin">
        <color auto="1"/>
      </bottom>
      <diagonal/>
    </border>
    <border>
      <left/>
      <right style="thick">
        <color indexed="9"/>
      </right>
      <top/>
      <bottom style="thin">
        <color auto="1"/>
      </bottom>
      <diagonal/>
    </border>
    <border>
      <left style="thick">
        <color indexed="9"/>
      </left>
      <right/>
      <top style="thin">
        <color auto="1"/>
      </top>
      <bottom/>
      <diagonal/>
    </border>
    <border>
      <left/>
      <right style="thick">
        <color indexed="9"/>
      </right>
      <top style="thin">
        <color auto="1"/>
      </top>
      <bottom/>
      <diagonal/>
    </border>
    <border>
      <left/>
      <right style="thick">
        <color rgb="FFFFFFFF"/>
      </right>
      <top/>
      <bottom style="thin">
        <color auto="1"/>
      </bottom>
      <diagonal/>
    </border>
    <border>
      <left style="thick">
        <color indexed="9"/>
      </left>
      <right/>
      <top style="thin">
        <color auto="1"/>
      </top>
      <bottom style="thin">
        <color auto="1"/>
      </bottom>
      <diagonal/>
    </border>
    <border>
      <left/>
      <right style="thick">
        <color indexed="9"/>
      </right>
      <top style="thin">
        <color auto="1"/>
      </top>
      <bottom style="thin">
        <color auto="1"/>
      </bottom>
      <diagonal/>
    </border>
    <border>
      <left style="thick">
        <color indexed="9"/>
      </left>
      <right style="thick">
        <color indexed="9"/>
      </right>
      <top style="thin">
        <color auto="1"/>
      </top>
      <bottom style="thin">
        <color auto="1"/>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style="thick">
        <color indexed="9"/>
      </left>
      <right/>
      <top style="thick">
        <color indexed="9"/>
      </top>
      <bottom/>
      <diagonal/>
    </border>
    <border>
      <left/>
      <right style="thick">
        <color indexed="9"/>
      </right>
      <top style="thick">
        <color indexed="9"/>
      </top>
      <bottom/>
      <diagonal/>
    </border>
    <border>
      <left style="thick">
        <color indexed="9"/>
      </left>
      <right style="thick">
        <color indexed="9"/>
      </right>
      <top style="thin">
        <color auto="1"/>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indexed="9"/>
      </left>
      <right style="thick">
        <color indexed="9"/>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indexed="9"/>
      </left>
      <right style="thick">
        <color indexed="9"/>
      </right>
      <top style="thick">
        <color rgb="FFFFFFFF"/>
      </top>
      <bottom style="thick">
        <color rgb="FFFFFFFF"/>
      </bottom>
      <diagonal/>
    </border>
    <border>
      <left style="thick">
        <color indexed="9"/>
      </left>
      <right/>
      <top/>
      <bottom style="thick">
        <color rgb="FFFFFFFF"/>
      </bottom>
      <diagonal/>
    </border>
    <border>
      <left/>
      <right style="thick">
        <color indexed="9"/>
      </right>
      <top/>
      <bottom style="thick">
        <color rgb="FFFFFFFF"/>
      </bottom>
      <diagonal/>
    </border>
    <border>
      <left style="thick">
        <color indexed="9"/>
      </left>
      <right/>
      <top style="thick">
        <color rgb="FFFFFFFF"/>
      </top>
      <bottom style="thick">
        <color rgb="FFFFFFFF"/>
      </bottom>
      <diagonal/>
    </border>
    <border>
      <left/>
      <right style="thick">
        <color indexed="9"/>
      </right>
      <top style="thick">
        <color rgb="FFFFFFFF"/>
      </top>
      <bottom style="thick">
        <color rgb="FFFFFFFF"/>
      </bottom>
      <diagonal/>
    </border>
    <border>
      <left style="thick">
        <color rgb="FFFFFFFF"/>
      </left>
      <right style="thick">
        <color rgb="FFFFFFFF"/>
      </right>
      <top style="thick">
        <color rgb="FFFFFFFF"/>
      </top>
      <bottom style="thin">
        <color auto="1"/>
      </bottom>
      <diagonal/>
    </border>
    <border>
      <left/>
      <right style="thick">
        <color rgb="FFFFFFFF"/>
      </right>
      <top style="thick">
        <color rgb="FFFFFFFF"/>
      </top>
      <bottom style="thin">
        <color auto="1"/>
      </bottom>
      <diagonal/>
    </border>
    <border>
      <left style="thick">
        <color indexed="9"/>
      </left>
      <right style="thick">
        <color indexed="9"/>
      </right>
      <top style="thick">
        <color rgb="FFFFFFFF"/>
      </top>
      <bottom style="thin">
        <color auto="1"/>
      </bottom>
      <diagonal/>
    </border>
    <border>
      <left style="thick">
        <color rgb="FFFFFFFF"/>
      </left>
      <right/>
      <top style="thin">
        <color auto="1"/>
      </top>
      <bottom style="thin">
        <color auto="1"/>
      </bottom>
      <diagonal/>
    </border>
    <border>
      <left/>
      <right style="thick">
        <color rgb="FFFFFFFF"/>
      </right>
      <top style="thin">
        <color auto="1"/>
      </top>
      <bottom style="thin">
        <color auto="1"/>
      </bottom>
      <diagonal/>
    </border>
    <border>
      <left style="thick">
        <color indexed="9"/>
      </left>
      <right/>
      <top style="thick">
        <color rgb="FFFFFFFF"/>
      </top>
      <bottom style="thin">
        <color auto="1"/>
      </bottom>
      <diagonal/>
    </border>
    <border>
      <left/>
      <right style="thick">
        <color indexed="9"/>
      </right>
      <top style="thick">
        <color rgb="FFFFFFFF"/>
      </top>
      <bottom style="thin">
        <color auto="1"/>
      </bottom>
      <diagonal/>
    </border>
    <border>
      <left style="thick">
        <color indexed="9"/>
      </left>
      <right style="thick">
        <color rgb="FFFFFFFF"/>
      </right>
      <top style="thin">
        <color auto="1"/>
      </top>
      <bottom style="thin">
        <color auto="1"/>
      </bottom>
      <diagonal/>
    </border>
    <border>
      <left/>
      <right/>
      <top style="thin">
        <color auto="1"/>
      </top>
      <bottom style="thin">
        <color auto="1"/>
      </bottom>
      <diagonal/>
    </border>
    <border>
      <left style="thick">
        <color indexed="9"/>
      </left>
      <right/>
      <top/>
      <bottom style="thick">
        <color indexed="9"/>
      </bottom>
      <diagonal/>
    </border>
    <border>
      <left/>
      <right style="thick">
        <color indexed="9"/>
      </right>
      <top/>
      <bottom style="thick">
        <color indexed="9"/>
      </bottom>
      <diagonal/>
    </border>
    <border>
      <left style="thick">
        <color rgb="FFFFFFFF"/>
      </left>
      <right style="thick">
        <color rgb="FFFFFFFF"/>
      </right>
      <top style="thin">
        <color auto="1"/>
      </top>
      <bottom style="thin">
        <color auto="1"/>
      </bottom>
      <diagonal/>
    </border>
    <border>
      <left style="thick">
        <color rgb="FFFFFFFF"/>
      </left>
      <right style="thick">
        <color indexed="9"/>
      </right>
      <top style="thin">
        <color auto="1"/>
      </top>
      <bottom style="thin">
        <color auto="1"/>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diagonal/>
    </border>
    <border>
      <left style="thick">
        <color indexed="9"/>
      </left>
      <right style="thick">
        <color indexed="9"/>
      </right>
      <top style="thin">
        <color auto="1"/>
      </top>
      <bottom style="thick">
        <color indexed="9"/>
      </bottom>
      <diagonal/>
    </border>
    <border>
      <left style="thick">
        <color indexed="9"/>
      </left>
      <right style="thick">
        <color indexed="9"/>
      </right>
      <top style="thick">
        <color indexed="9"/>
      </top>
      <bottom style="thin">
        <color auto="1"/>
      </bottom>
      <diagonal/>
    </border>
    <border>
      <left style="thick">
        <color rgb="FFFFFFFF"/>
      </left>
      <right style="thick">
        <color rgb="FFFFFFFF"/>
      </right>
      <top style="thin">
        <color auto="1"/>
      </top>
      <bottom style="thick">
        <color indexed="9"/>
      </bottom>
      <diagonal/>
    </border>
    <border>
      <left style="thick">
        <color rgb="FFFFFFFF"/>
      </left>
      <right style="thick">
        <color rgb="FFFFFFFF"/>
      </right>
      <top style="thick">
        <color indexed="9"/>
      </top>
      <bottom style="thin">
        <color auto="1"/>
      </bottom>
      <diagonal/>
    </border>
    <border>
      <left style="thick">
        <color rgb="FFFFFFFF"/>
      </left>
      <right style="thick">
        <color rgb="FFFFFFFF"/>
      </right>
      <top/>
      <bottom style="thick">
        <color indexed="9"/>
      </bottom>
      <diagonal/>
    </border>
    <border>
      <left style="medium">
        <color indexed="9"/>
      </left>
      <right style="medium">
        <color indexed="9"/>
      </right>
      <top/>
      <bottom style="thick">
        <color indexed="9"/>
      </bottom>
      <diagonal/>
    </border>
    <border>
      <left style="medium">
        <color indexed="9"/>
      </left>
      <right style="medium">
        <color indexed="9"/>
      </right>
      <top style="thick">
        <color indexed="9"/>
      </top>
      <bottom style="thick">
        <color indexed="9"/>
      </bottom>
      <diagonal/>
    </border>
    <border>
      <left style="thick">
        <color indexed="9"/>
      </left>
      <right/>
      <top style="thin">
        <color auto="1"/>
      </top>
      <bottom style="thick">
        <color indexed="9"/>
      </bottom>
      <diagonal/>
    </border>
    <border>
      <left/>
      <right style="thick">
        <color indexed="9"/>
      </right>
      <top style="thin">
        <color auto="1"/>
      </top>
      <bottom style="thick">
        <color indexed="9"/>
      </bottom>
      <diagonal/>
    </border>
    <border>
      <left style="thick">
        <color indexed="9"/>
      </left>
      <right/>
      <top style="thick">
        <color indexed="9"/>
      </top>
      <bottom style="thin">
        <color auto="1"/>
      </bottom>
      <diagonal/>
    </border>
    <border>
      <left/>
      <right style="thick">
        <color indexed="9"/>
      </right>
      <top style="thick">
        <color indexed="9"/>
      </top>
      <bottom style="thin">
        <color auto="1"/>
      </bottom>
      <diagonal/>
    </border>
    <border>
      <left style="medium">
        <color indexed="9"/>
      </left>
      <right style="medium">
        <color indexed="9"/>
      </right>
      <top style="thick">
        <color indexed="9"/>
      </top>
      <bottom style="thin">
        <color auto="1"/>
      </bottom>
      <diagonal/>
    </border>
    <border>
      <left style="thick">
        <color indexed="9"/>
      </left>
      <right style="medium">
        <color indexed="9"/>
      </right>
      <top style="thin">
        <color auto="1"/>
      </top>
      <bottom style="thin">
        <color auto="1"/>
      </bottom>
      <diagonal/>
    </border>
    <border>
      <left style="medium">
        <color indexed="9"/>
      </left>
      <right style="medium">
        <color indexed="9"/>
      </right>
      <top style="thin">
        <color auto="1"/>
      </top>
      <bottom style="thin">
        <color auto="1"/>
      </bottom>
      <diagonal/>
    </border>
    <border>
      <left style="medium">
        <color indexed="9"/>
      </left>
      <right style="thick">
        <color indexed="9"/>
      </right>
      <top style="thin">
        <color auto="1"/>
      </top>
      <bottom style="thin">
        <color auto="1"/>
      </bottom>
      <diagonal/>
    </border>
    <border>
      <left style="medium">
        <color indexed="9"/>
      </left>
      <right style="medium">
        <color indexed="9"/>
      </right>
      <top style="thin">
        <color auto="1"/>
      </top>
      <bottom style="thick">
        <color indexed="9"/>
      </bottom>
      <diagonal/>
    </border>
    <border>
      <left style="thick">
        <color rgb="FFFFFFFF"/>
      </left>
      <right style="thick">
        <color rgb="FFFFFFFF"/>
      </right>
      <top style="thick">
        <color indexed="9"/>
      </top>
      <bottom/>
      <diagonal/>
    </border>
    <border>
      <left style="medium">
        <color indexed="9"/>
      </left>
      <right style="medium">
        <color indexed="9"/>
      </right>
      <top style="thick">
        <color indexed="9"/>
      </top>
      <bottom/>
      <diagonal/>
    </border>
    <border>
      <left style="thick">
        <color rgb="FFFFFFFF"/>
      </left>
      <right style="thick">
        <color rgb="FFFFFFFF"/>
      </right>
      <top style="thin">
        <color auto="1"/>
      </top>
      <bottom/>
      <diagonal/>
    </border>
    <border>
      <left/>
      <right style="thick">
        <color rgb="FFFFFFFF"/>
      </right>
      <top style="thin">
        <color auto="1"/>
      </top>
      <bottom/>
      <diagonal/>
    </border>
    <border diagonalUp="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diagonalDown="1">
      <left style="medium">
        <color indexed="60"/>
      </left>
      <right style="medium">
        <color indexed="60"/>
      </right>
      <top style="medium">
        <color indexed="60"/>
      </top>
      <bottom style="medium">
        <color indexed="60"/>
      </bottom>
      <diagonal style="medium">
        <color indexed="60"/>
      </diagonal>
    </border>
    <border>
      <left/>
      <right/>
      <top style="medium">
        <color indexed="60"/>
      </top>
      <bottom/>
      <diagonal/>
    </border>
    <border>
      <left style="medium">
        <color indexed="60"/>
      </left>
      <right style="medium">
        <color indexed="60"/>
      </right>
      <top/>
      <bottom/>
      <diagonal/>
    </border>
    <border>
      <left/>
      <right/>
      <top style="medium">
        <color indexed="60"/>
      </top>
      <bottom style="medium">
        <color indexed="60"/>
      </bottom>
      <diagonal/>
    </border>
  </borders>
  <cellStyleXfs count="63">
    <xf numFmtId="0" fontId="0" fillId="0" borderId="0"/>
    <xf numFmtId="164" fontId="18" fillId="0" borderId="0" applyFont="0" applyFill="0" applyBorder="0" applyAlignment="0" applyProtection="0"/>
    <xf numFmtId="1" fontId="22" fillId="9" borderId="80">
      <alignment horizontal="left" vertical="center" wrapText="1"/>
    </xf>
    <xf numFmtId="0" fontId="70" fillId="9" borderId="79">
      <alignment horizontal="center" vertical="center" wrapText="1"/>
    </xf>
    <xf numFmtId="0" fontId="68" fillId="0" borderId="0" applyAlignment="0">
      <alignment horizontal="centerContinuous" vertical="center"/>
    </xf>
    <xf numFmtId="0" fontId="1" fillId="0" borderId="0"/>
    <xf numFmtId="1" fontId="67" fillId="9" borderId="79">
      <alignment horizontal="center" vertical="center"/>
    </xf>
    <xf numFmtId="0" fontId="1" fillId="0" borderId="0">
      <alignment horizontal="center" vertical="center" readingOrder="2"/>
    </xf>
    <xf numFmtId="0" fontId="5" fillId="9" borderId="78">
      <alignment horizontal="right" vertical="center" wrapText="1"/>
    </xf>
    <xf numFmtId="0" fontId="66" fillId="0" borderId="0"/>
    <xf numFmtId="43" fontId="1" fillId="0" borderId="0" applyFont="0" applyFill="0" applyBorder="0" applyAlignment="0" applyProtection="0"/>
    <xf numFmtId="43" fontId="18" fillId="0" borderId="0" applyFont="0" applyFill="0" applyBorder="0" applyAlignment="0" applyProtection="0"/>
    <xf numFmtId="0" fontId="71" fillId="0" borderId="0">
      <alignment horizontal="left" vertical="center"/>
    </xf>
    <xf numFmtId="43" fontId="1" fillId="0" borderId="0" applyFont="0" applyFill="0" applyBorder="0" applyAlignment="0" applyProtection="0"/>
    <xf numFmtId="164" fontId="54" fillId="0" borderId="0" applyFont="0" applyFill="0" applyBorder="0" applyAlignment="0" applyProtection="0"/>
    <xf numFmtId="0" fontId="65" fillId="0" borderId="0" applyAlignment="0">
      <alignment horizontal="centerContinuous" vertical="center"/>
    </xf>
    <xf numFmtId="0" fontId="9" fillId="9" borderId="79">
      <alignment horizontal="center" vertical="center" wrapText="1"/>
    </xf>
    <xf numFmtId="0" fontId="6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lignment horizontal="left" vertical="center"/>
    </xf>
    <xf numFmtId="0" fontId="1" fillId="0" borderId="0"/>
    <xf numFmtId="0" fontId="1" fillId="0" borderId="0"/>
    <xf numFmtId="0" fontId="18" fillId="0" borderId="0"/>
    <xf numFmtId="0" fontId="66" fillId="0" borderId="0"/>
    <xf numFmtId="0" fontId="66" fillId="0" borderId="0"/>
    <xf numFmtId="0" fontId="66" fillId="0" borderId="0"/>
    <xf numFmtId="0" fontId="18" fillId="0" borderId="0"/>
    <xf numFmtId="0" fontId="66" fillId="0" borderId="0"/>
    <xf numFmtId="0" fontId="54" fillId="0" borderId="0"/>
    <xf numFmtId="0" fontId="54" fillId="0" borderId="0"/>
    <xf numFmtId="0" fontId="1" fillId="0" borderId="0"/>
    <xf numFmtId="0" fontId="1" fillId="0" borderId="0"/>
    <xf numFmtId="0" fontId="54" fillId="0" borderId="0"/>
    <xf numFmtId="0" fontId="18" fillId="0" borderId="0"/>
    <xf numFmtId="0" fontId="7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lignment horizontal="right" vertical="center"/>
    </xf>
    <xf numFmtId="0" fontId="5" fillId="0" borderId="0">
      <alignment horizontal="right" vertical="center"/>
    </xf>
    <xf numFmtId="0" fontId="1" fillId="0" borderId="0">
      <alignment horizontal="left" vertical="center"/>
    </xf>
    <xf numFmtId="0" fontId="77" fillId="9" borderId="79" applyAlignment="0">
      <alignment horizontal="center" vertical="center"/>
    </xf>
    <xf numFmtId="0" fontId="76" fillId="0" borderId="82">
      <alignment horizontal="right" vertical="center" indent="1"/>
    </xf>
    <xf numFmtId="0" fontId="5" fillId="9" borderId="82">
      <alignment horizontal="right" vertical="center" wrapText="1" indent="1" readingOrder="2"/>
    </xf>
    <xf numFmtId="0" fontId="72" fillId="0" borderId="82">
      <alignment horizontal="right" vertical="center" indent="1"/>
    </xf>
    <xf numFmtId="0" fontId="72" fillId="9" borderId="82">
      <alignment horizontal="left" vertical="center" wrapText="1" indent="1"/>
    </xf>
    <xf numFmtId="0" fontId="72" fillId="0" borderId="83">
      <alignment horizontal="left" vertical="center"/>
    </xf>
    <xf numFmtId="0" fontId="72" fillId="0" borderId="81">
      <alignment horizontal="left" vertical="center"/>
    </xf>
    <xf numFmtId="0" fontId="88" fillId="0" borderId="0"/>
    <xf numFmtId="0" fontId="106" fillId="0" borderId="0"/>
    <xf numFmtId="0" fontId="1" fillId="0" borderId="0"/>
    <xf numFmtId="164" fontId="108" fillId="0" borderId="0" applyFont="0" applyFill="0" applyBorder="0" applyAlignment="0" applyProtection="0"/>
    <xf numFmtId="0" fontId="108" fillId="0" borderId="0"/>
  </cellStyleXfs>
  <cellXfs count="1008">
    <xf numFmtId="0" fontId="0" fillId="0" borderId="0" xfId="0"/>
    <xf numFmtId="0" fontId="1" fillId="0" borderId="0" xfId="35"/>
    <xf numFmtId="0" fontId="2" fillId="0" borderId="0" xfId="35" applyFont="1" applyAlignment="1">
      <alignment horizontal="center" vertical="center" wrapText="1"/>
    </xf>
    <xf numFmtId="0" fontId="5" fillId="0" borderId="0" xfId="0" applyFont="1" applyAlignment="1">
      <alignment vertical="center"/>
    </xf>
    <xf numFmtId="164" fontId="0" fillId="0" borderId="0" xfId="1" applyFont="1"/>
    <xf numFmtId="0" fontId="6" fillId="0" borderId="0" xfId="22" applyFont="1" applyAlignment="1">
      <alignment horizontal="center" vertical="center" wrapText="1" readingOrder="1"/>
    </xf>
    <xf numFmtId="49" fontId="8" fillId="2" borderId="4" xfId="22" applyNumberFormat="1" applyFont="1" applyFill="1" applyBorder="1" applyAlignment="1">
      <alignment horizontal="center"/>
    </xf>
    <xf numFmtId="0" fontId="8" fillId="3" borderId="8" xfId="0" applyFont="1" applyFill="1" applyBorder="1" applyAlignment="1">
      <alignment horizontal="center" vertical="center" wrapText="1" readingOrder="1"/>
    </xf>
    <xf numFmtId="0" fontId="8" fillId="3" borderId="9" xfId="0" applyFont="1" applyFill="1" applyBorder="1" applyAlignment="1">
      <alignment horizontal="left" vertical="center" wrapText="1" readingOrder="1"/>
    </xf>
    <xf numFmtId="165" fontId="1" fillId="4" borderId="1" xfId="0" applyNumberFormat="1" applyFont="1" applyFill="1" applyBorder="1" applyAlignment="1">
      <alignment horizontal="right" vertical="center"/>
    </xf>
    <xf numFmtId="164" fontId="1" fillId="4" borderId="1" xfId="1" applyFont="1" applyFill="1" applyBorder="1" applyAlignment="1">
      <alignment horizontal="right" vertical="center"/>
    </xf>
    <xf numFmtId="0" fontId="9" fillId="5" borderId="8" xfId="0" applyFont="1" applyFill="1" applyBorder="1" applyAlignment="1">
      <alignment horizontal="center" vertical="center" wrapText="1" readingOrder="1"/>
    </xf>
    <xf numFmtId="0" fontId="9" fillId="5" borderId="9" xfId="0" applyFont="1" applyFill="1" applyBorder="1" applyAlignment="1">
      <alignment horizontal="left" vertical="center" wrapText="1" readingOrder="1"/>
    </xf>
    <xf numFmtId="165" fontId="1" fillId="2" borderId="10" xfId="0" applyNumberFormat="1" applyFont="1" applyFill="1" applyBorder="1" applyAlignment="1">
      <alignment horizontal="right" vertical="center"/>
    </xf>
    <xf numFmtId="164" fontId="1" fillId="2" borderId="10" xfId="1" applyFont="1" applyFill="1" applyBorder="1" applyAlignment="1">
      <alignment horizontal="right" vertical="center"/>
    </xf>
    <xf numFmtId="0" fontId="9" fillId="0" borderId="8" xfId="0" applyFont="1" applyBorder="1" applyAlignment="1">
      <alignment horizontal="center" vertical="center" wrapText="1" readingOrder="1"/>
    </xf>
    <xf numFmtId="0" fontId="9" fillId="0" borderId="9" xfId="0" applyFont="1" applyBorder="1" applyAlignment="1">
      <alignment horizontal="left" vertical="center" wrapText="1" readingOrder="1"/>
    </xf>
    <xf numFmtId="165" fontId="1" fillId="4" borderId="10" xfId="0" applyNumberFormat="1" applyFont="1" applyFill="1" applyBorder="1" applyAlignment="1">
      <alignment horizontal="right" vertical="center"/>
    </xf>
    <xf numFmtId="164" fontId="1" fillId="4" borderId="10" xfId="1" applyFont="1" applyFill="1" applyBorder="1" applyAlignment="1">
      <alignment horizontal="right" vertical="center"/>
    </xf>
    <xf numFmtId="0" fontId="4" fillId="5" borderId="8" xfId="0" applyFont="1" applyFill="1" applyBorder="1" applyAlignment="1">
      <alignment horizontal="center" vertical="center" wrapText="1" readingOrder="1"/>
    </xf>
    <xf numFmtId="0" fontId="4" fillId="5" borderId="9" xfId="0" applyFont="1" applyFill="1" applyBorder="1" applyAlignment="1">
      <alignment horizontal="left" vertical="center" wrapText="1" readingOrder="1"/>
    </xf>
    <xf numFmtId="0" fontId="9" fillId="3" borderId="8" xfId="0" applyFont="1" applyFill="1" applyBorder="1" applyAlignment="1">
      <alignment horizontal="center" vertical="center" wrapText="1" readingOrder="1"/>
    </xf>
    <xf numFmtId="0" fontId="9" fillId="3" borderId="9" xfId="0" applyFont="1" applyFill="1" applyBorder="1" applyAlignment="1">
      <alignment horizontal="left" vertical="center" wrapText="1" readingOrder="1"/>
    </xf>
    <xf numFmtId="165" fontId="1" fillId="4" borderId="4" xfId="0" applyNumberFormat="1" applyFont="1" applyFill="1" applyBorder="1" applyAlignment="1">
      <alignment horizontal="right" vertical="center"/>
    </xf>
    <xf numFmtId="164" fontId="1" fillId="4" borderId="4" xfId="1" applyFont="1" applyFill="1" applyBorder="1" applyAlignment="1">
      <alignment horizontal="right" vertical="center"/>
    </xf>
    <xf numFmtId="165" fontId="1" fillId="2" borderId="4" xfId="0" applyNumberFormat="1" applyFont="1" applyFill="1" applyBorder="1" applyAlignment="1">
      <alignment horizontal="right" vertical="center"/>
    </xf>
    <xf numFmtId="164" fontId="1" fillId="2" borderId="4" xfId="1" applyFont="1" applyFill="1" applyBorder="1" applyAlignment="1">
      <alignment horizontal="right" vertical="center"/>
    </xf>
    <xf numFmtId="0" fontId="4" fillId="0" borderId="8" xfId="0" applyFont="1" applyBorder="1" applyAlignment="1">
      <alignment horizontal="center" vertical="center" wrapText="1" readingOrder="1"/>
    </xf>
    <xf numFmtId="0" fontId="4" fillId="0" borderId="9" xfId="0" applyFont="1" applyBorder="1" applyAlignment="1">
      <alignment horizontal="left" vertical="center" wrapText="1" readingOrder="1"/>
    </xf>
    <xf numFmtId="165" fontId="1" fillId="2" borderId="0" xfId="0" applyNumberFormat="1" applyFont="1" applyFill="1" applyBorder="1" applyAlignment="1">
      <alignment horizontal="right" vertical="center"/>
    </xf>
    <xf numFmtId="164" fontId="1" fillId="2" borderId="0" xfId="1" applyFont="1" applyFill="1" applyBorder="1" applyAlignment="1">
      <alignment horizontal="right" vertical="center"/>
    </xf>
    <xf numFmtId="165" fontId="1" fillId="4" borderId="0" xfId="0" applyNumberFormat="1" applyFont="1" applyFill="1" applyBorder="1" applyAlignment="1">
      <alignment horizontal="right" vertical="center"/>
    </xf>
    <xf numFmtId="164" fontId="1" fillId="4" borderId="0" xfId="1" applyFont="1" applyFill="1" applyBorder="1" applyAlignment="1">
      <alignment horizontal="right" vertical="center"/>
    </xf>
    <xf numFmtId="49" fontId="9" fillId="2" borderId="11" xfId="28" applyNumberFormat="1" applyFont="1" applyFill="1" applyBorder="1" applyAlignment="1">
      <alignment horizontal="center" vertical="center" wrapText="1"/>
    </xf>
    <xf numFmtId="0" fontId="9" fillId="5" borderId="12" xfId="0" applyFont="1" applyFill="1" applyBorder="1" applyAlignment="1">
      <alignment horizontal="left" vertical="center" wrapText="1" readingOrder="1"/>
    </xf>
    <xf numFmtId="0" fontId="9" fillId="5" borderId="13" xfId="0" applyFont="1" applyFill="1" applyBorder="1" applyAlignment="1">
      <alignment horizontal="center" vertical="center" wrapText="1" readingOrder="1"/>
    </xf>
    <xf numFmtId="0" fontId="9" fillId="5" borderId="13" xfId="0" applyFont="1" applyFill="1" applyBorder="1" applyAlignment="1">
      <alignment horizontal="left" vertical="center" wrapText="1" readingOrder="1"/>
    </xf>
    <xf numFmtId="165" fontId="1" fillId="2" borderId="14" xfId="0" applyNumberFormat="1" applyFont="1" applyFill="1" applyBorder="1" applyAlignment="1">
      <alignment horizontal="right" vertical="center"/>
    </xf>
    <xf numFmtId="164" fontId="1" fillId="2" borderId="14" xfId="1" applyFont="1" applyFill="1" applyBorder="1" applyAlignment="1">
      <alignment horizontal="right" vertical="center"/>
    </xf>
    <xf numFmtId="0" fontId="4" fillId="2" borderId="8" xfId="0" applyFont="1" applyFill="1" applyBorder="1" applyAlignment="1">
      <alignment horizontal="center" vertical="center" wrapText="1" readingOrder="1"/>
    </xf>
    <xf numFmtId="49" fontId="5" fillId="0" borderId="0" xfId="22" applyNumberFormat="1" applyFont="1" applyAlignment="1">
      <alignment horizontal="right" vertical="center"/>
    </xf>
    <xf numFmtId="0" fontId="15" fillId="6" borderId="18" xfId="28" applyFont="1" applyFill="1" applyBorder="1" applyAlignment="1">
      <alignment horizontal="right" vertical="center" wrapText="1" indent="1"/>
    </xf>
    <xf numFmtId="0" fontId="15" fillId="6" borderId="19" xfId="28" applyFont="1" applyFill="1" applyBorder="1" applyAlignment="1">
      <alignment horizontal="right" vertical="center" wrapText="1" indent="1"/>
    </xf>
    <xf numFmtId="0" fontId="9" fillId="2" borderId="8" xfId="0" applyFont="1" applyFill="1" applyBorder="1" applyAlignment="1">
      <alignment horizontal="center" vertical="center" wrapText="1" readingOrder="1"/>
    </xf>
    <xf numFmtId="0" fontId="9" fillId="2" borderId="9" xfId="0" applyFont="1" applyFill="1" applyBorder="1" applyAlignment="1">
      <alignment horizontal="left" vertical="center" wrapText="1" readingOrder="1"/>
    </xf>
    <xf numFmtId="0" fontId="4" fillId="5" borderId="13" xfId="0" applyFont="1" applyFill="1" applyBorder="1" applyAlignment="1">
      <alignment horizontal="center" vertical="center" wrapText="1" readingOrder="1"/>
    </xf>
    <xf numFmtId="0" fontId="4" fillId="5" borderId="24" xfId="0" applyFont="1" applyFill="1" applyBorder="1" applyAlignment="1">
      <alignment horizontal="left" vertical="center" wrapText="1" readingOrder="1"/>
    </xf>
    <xf numFmtId="0" fontId="9" fillId="4" borderId="8" xfId="0" applyFont="1" applyFill="1" applyBorder="1" applyAlignment="1">
      <alignment horizontal="center" vertical="center" wrapText="1" readingOrder="1"/>
    </xf>
    <xf numFmtId="0" fontId="9" fillId="4" borderId="9" xfId="0" applyFont="1" applyFill="1" applyBorder="1" applyAlignment="1">
      <alignment horizontal="left" vertical="center" wrapText="1" readingOrder="1"/>
    </xf>
    <xf numFmtId="0" fontId="4" fillId="2" borderId="9" xfId="0" applyFont="1" applyFill="1" applyBorder="1" applyAlignment="1">
      <alignment horizontal="left" vertical="center" wrapText="1" readingOrder="1"/>
    </xf>
    <xf numFmtId="165" fontId="8" fillId="4" borderId="27" xfId="0" applyNumberFormat="1" applyFont="1" applyFill="1" applyBorder="1" applyAlignment="1">
      <alignment horizontal="right" vertical="center"/>
    </xf>
    <xf numFmtId="164" fontId="8" fillId="4" borderId="27" xfId="1" applyFont="1" applyFill="1" applyBorder="1" applyAlignment="1">
      <alignment horizontal="right" vertical="center"/>
    </xf>
    <xf numFmtId="0" fontId="12" fillId="2" borderId="0" xfId="28" applyFont="1" applyFill="1" applyBorder="1" applyAlignment="1">
      <alignment horizontal="right" vertical="center" wrapText="1"/>
    </xf>
    <xf numFmtId="0" fontId="17" fillId="0" borderId="0" xfId="0" applyFont="1" applyAlignment="1">
      <alignment vertical="center"/>
    </xf>
    <xf numFmtId="0" fontId="18" fillId="0" borderId="0" xfId="0" applyFont="1" applyBorder="1" applyAlignment="1">
      <alignment vertical="center"/>
    </xf>
    <xf numFmtId="0" fontId="1"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vertical="center"/>
    </xf>
    <xf numFmtId="0" fontId="5" fillId="0" borderId="0" xfId="0" applyFont="1" applyBorder="1" applyAlignment="1">
      <alignment horizontal="center" vertical="center"/>
    </xf>
    <xf numFmtId="49" fontId="8" fillId="2" borderId="10" xfId="0" applyNumberFormat="1" applyFont="1" applyFill="1" applyBorder="1" applyAlignment="1">
      <alignment horizontal="center" wrapText="1"/>
    </xf>
    <xf numFmtId="49" fontId="4" fillId="2" borderId="14" xfId="0" applyNumberFormat="1" applyFont="1" applyFill="1" applyBorder="1" applyAlignment="1">
      <alignment horizontal="center" vertical="top" wrapText="1"/>
    </xf>
    <xf numFmtId="49" fontId="20" fillId="2" borderId="14" xfId="0" applyNumberFormat="1" applyFont="1" applyFill="1" applyBorder="1" applyAlignment="1">
      <alignment horizontal="center" vertical="top" wrapText="1"/>
    </xf>
    <xf numFmtId="49" fontId="10" fillId="2" borderId="14" xfId="0" applyNumberFormat="1" applyFont="1" applyFill="1" applyBorder="1" applyAlignment="1">
      <alignment horizontal="center" vertical="top" wrapText="1"/>
    </xf>
    <xf numFmtId="0" fontId="9" fillId="5" borderId="33" xfId="0" applyFont="1" applyFill="1" applyBorder="1" applyAlignment="1">
      <alignment horizontal="center" vertical="center" wrapText="1" readingOrder="1"/>
    </xf>
    <xf numFmtId="0" fontId="9" fillId="5" borderId="34" xfId="0" applyFont="1" applyFill="1" applyBorder="1" applyAlignment="1">
      <alignment horizontal="left" vertical="center" wrapText="1" readingOrder="1"/>
    </xf>
    <xf numFmtId="165" fontId="1" fillId="2" borderId="35" xfId="0" applyNumberFormat="1" applyFont="1" applyFill="1" applyBorder="1" applyAlignment="1">
      <alignment horizontal="right" vertical="center"/>
    </xf>
    <xf numFmtId="0" fontId="9" fillId="0" borderId="36" xfId="0" applyFont="1" applyBorder="1" applyAlignment="1">
      <alignment horizontal="center" vertical="center" wrapText="1" readingOrder="1"/>
    </xf>
    <xf numFmtId="0" fontId="9" fillId="0" borderId="37" xfId="0" applyFont="1" applyBorder="1" applyAlignment="1">
      <alignment horizontal="left" vertical="center" wrapText="1" readingOrder="1"/>
    </xf>
    <xf numFmtId="165" fontId="1" fillId="4" borderId="38" xfId="0" applyNumberFormat="1" applyFont="1" applyFill="1" applyBorder="1" applyAlignment="1">
      <alignment horizontal="right" vertical="center"/>
    </xf>
    <xf numFmtId="0" fontId="6" fillId="0" borderId="0" xfId="0" applyFont="1" applyAlignment="1">
      <alignment vertical="center" wrapText="1" readingOrder="1"/>
    </xf>
    <xf numFmtId="165" fontId="18" fillId="0" borderId="0" xfId="0" applyNumberFormat="1" applyFont="1" applyAlignment="1">
      <alignment horizontal="right" vertical="center"/>
    </xf>
    <xf numFmtId="49" fontId="5" fillId="0" borderId="0" xfId="0" applyNumberFormat="1" applyFont="1" applyAlignment="1">
      <alignment horizontal="right" vertical="center"/>
    </xf>
    <xf numFmtId="0" fontId="4" fillId="5" borderId="33" xfId="0" applyFont="1" applyFill="1" applyBorder="1" applyAlignment="1">
      <alignment horizontal="center" vertical="center" wrapText="1" readingOrder="1"/>
    </xf>
    <xf numFmtId="0" fontId="4" fillId="5" borderId="34" xfId="0" applyFont="1" applyFill="1" applyBorder="1" applyAlignment="1">
      <alignment horizontal="left" vertical="center" wrapText="1" readingOrder="1"/>
    </xf>
    <xf numFmtId="0" fontId="4" fillId="0" borderId="36" xfId="0" applyFont="1" applyBorder="1" applyAlignment="1">
      <alignment horizontal="center" vertical="center" wrapText="1" readingOrder="1"/>
    </xf>
    <xf numFmtId="0" fontId="4" fillId="0" borderId="37" xfId="0" applyFont="1" applyBorder="1" applyAlignment="1">
      <alignment horizontal="left" vertical="center" wrapText="1" readingOrder="1"/>
    </xf>
    <xf numFmtId="0" fontId="4" fillId="5" borderId="36" xfId="0" applyFont="1" applyFill="1" applyBorder="1" applyAlignment="1">
      <alignment horizontal="center" vertical="center" wrapText="1" readingOrder="1"/>
    </xf>
    <xf numFmtId="0" fontId="4" fillId="5" borderId="37" xfId="0" applyFont="1" applyFill="1" applyBorder="1" applyAlignment="1">
      <alignment horizontal="left" vertical="center" wrapText="1" readingOrder="1"/>
    </xf>
    <xf numFmtId="165" fontId="1" fillId="2" borderId="38" xfId="0" applyNumberFormat="1" applyFont="1" applyFill="1" applyBorder="1" applyAlignment="1">
      <alignment horizontal="right" vertical="center"/>
    </xf>
    <xf numFmtId="0" fontId="4" fillId="5" borderId="43" xfId="0" applyFont="1" applyFill="1" applyBorder="1" applyAlignment="1">
      <alignment horizontal="center" vertical="center" wrapText="1" readingOrder="1"/>
    </xf>
    <xf numFmtId="0" fontId="4" fillId="5" borderId="44" xfId="0" applyFont="1" applyFill="1" applyBorder="1" applyAlignment="1">
      <alignment horizontal="left" vertical="center" wrapText="1" readingOrder="1"/>
    </xf>
    <xf numFmtId="165" fontId="1" fillId="2" borderId="45" xfId="0" applyNumberFormat="1" applyFont="1" applyFill="1" applyBorder="1" applyAlignment="1">
      <alignment horizontal="right" vertical="center"/>
    </xf>
    <xf numFmtId="0" fontId="4" fillId="5" borderId="0" xfId="0" applyFont="1" applyFill="1" applyBorder="1" applyAlignment="1">
      <alignment horizontal="center" vertical="center" wrapText="1" readingOrder="1"/>
    </xf>
    <xf numFmtId="0" fontId="4" fillId="5" borderId="0" xfId="0" applyFont="1" applyFill="1" applyBorder="1" applyAlignment="1">
      <alignment horizontal="left" vertical="center" wrapText="1" readingOrder="1"/>
    </xf>
    <xf numFmtId="0" fontId="8" fillId="5" borderId="8" xfId="0" applyFont="1" applyFill="1" applyBorder="1" applyAlignment="1">
      <alignment horizontal="center" vertical="center" wrapText="1" readingOrder="1"/>
    </xf>
    <xf numFmtId="0" fontId="8" fillId="5" borderId="9" xfId="0" applyFont="1" applyFill="1" applyBorder="1" applyAlignment="1">
      <alignment horizontal="left" vertical="center" wrapText="1" readingOrder="1"/>
    </xf>
    <xf numFmtId="0" fontId="15" fillId="6" borderId="41" xfId="28" applyFont="1" applyFill="1" applyBorder="1" applyAlignment="1">
      <alignment horizontal="right" vertical="center" wrapText="1" indent="1"/>
    </xf>
    <xf numFmtId="0" fontId="15" fillId="6" borderId="42" xfId="28" applyFont="1" applyFill="1" applyBorder="1" applyAlignment="1">
      <alignment horizontal="right" vertical="center" wrapText="1" indent="1"/>
    </xf>
    <xf numFmtId="0" fontId="21" fillId="0" borderId="0" xfId="0" applyFont="1" applyAlignment="1">
      <alignment vertical="center"/>
    </xf>
    <xf numFmtId="0" fontId="9" fillId="2" borderId="27" xfId="0" applyFont="1" applyFill="1" applyBorder="1" applyAlignment="1">
      <alignment horizontal="center" vertical="center" wrapText="1"/>
    </xf>
    <xf numFmtId="49" fontId="9" fillId="2" borderId="27" xfId="0" applyNumberFormat="1" applyFont="1" applyFill="1" applyBorder="1" applyAlignment="1">
      <alignment horizontal="center" vertical="center"/>
    </xf>
    <xf numFmtId="0" fontId="22" fillId="5" borderId="50" xfId="0" applyFont="1" applyFill="1" applyBorder="1" applyAlignment="1">
      <alignment horizontal="center" vertical="center" wrapText="1" readingOrder="2"/>
    </xf>
    <xf numFmtId="49" fontId="10" fillId="2" borderId="27" xfId="0" applyNumberFormat="1" applyFont="1" applyFill="1" applyBorder="1" applyAlignment="1">
      <alignment horizontal="center" vertical="center" wrapText="1"/>
    </xf>
    <xf numFmtId="49" fontId="10" fillId="2" borderId="27" xfId="0" applyNumberFormat="1" applyFont="1" applyFill="1" applyBorder="1" applyAlignment="1">
      <alignment horizontal="center" vertical="center" wrapText="1" readingOrder="1"/>
    </xf>
    <xf numFmtId="165" fontId="8" fillId="4" borderId="4" xfId="0" applyNumberFormat="1" applyFont="1" applyFill="1" applyBorder="1" applyAlignment="1">
      <alignment horizontal="right" vertical="center"/>
    </xf>
    <xf numFmtId="165" fontId="8" fillId="2" borderId="10" xfId="0" applyNumberFormat="1" applyFont="1" applyFill="1" applyBorder="1" applyAlignment="1">
      <alignment horizontal="right" vertical="center"/>
    </xf>
    <xf numFmtId="165" fontId="8" fillId="4" borderId="10" xfId="0" applyNumberFormat="1" applyFont="1" applyFill="1" applyBorder="1" applyAlignment="1">
      <alignment horizontal="right" vertical="center"/>
    </xf>
    <xf numFmtId="165" fontId="8" fillId="2" borderId="4"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9" fillId="5" borderId="24" xfId="0" applyFont="1" applyFill="1" applyBorder="1" applyAlignment="1">
      <alignment horizontal="left" vertical="center" wrapText="1" readingOrder="1"/>
    </xf>
    <xf numFmtId="165" fontId="8" fillId="2" borderId="14" xfId="0" applyNumberFormat="1" applyFont="1" applyFill="1" applyBorder="1" applyAlignment="1">
      <alignment horizontal="right" vertical="center"/>
    </xf>
    <xf numFmtId="49" fontId="8" fillId="2" borderId="27" xfId="0" applyNumberFormat="1" applyFont="1" applyFill="1" applyBorder="1" applyAlignment="1">
      <alignment horizontal="center" vertical="center" wrapText="1"/>
    </xf>
    <xf numFmtId="0" fontId="8" fillId="0" borderId="8" xfId="0" applyFont="1" applyBorder="1" applyAlignment="1">
      <alignment horizontal="center" vertical="center" wrapText="1" readingOrder="1"/>
    </xf>
    <xf numFmtId="0" fontId="8" fillId="0" borderId="9" xfId="0" applyFont="1" applyBorder="1" applyAlignment="1">
      <alignment horizontal="left" vertical="center" wrapText="1" readingOrder="1"/>
    </xf>
    <xf numFmtId="165" fontId="8" fillId="2" borderId="51" xfId="0" applyNumberFormat="1" applyFont="1" applyFill="1" applyBorder="1" applyAlignment="1">
      <alignment horizontal="right" vertical="center"/>
    </xf>
    <xf numFmtId="0" fontId="18" fillId="7" borderId="0" xfId="0" applyFont="1" applyFill="1" applyAlignment="1">
      <alignment vertical="center"/>
    </xf>
    <xf numFmtId="0" fontId="18" fillId="4" borderId="0" xfId="0" applyFont="1" applyFill="1" applyAlignment="1">
      <alignment vertical="center"/>
    </xf>
    <xf numFmtId="0" fontId="4" fillId="0" borderId="0" xfId="0" applyFont="1" applyAlignment="1">
      <alignment horizontal="center" vertical="center"/>
    </xf>
    <xf numFmtId="0" fontId="22" fillId="5" borderId="54" xfId="0" applyFont="1" applyFill="1" applyBorder="1" applyAlignment="1">
      <alignment horizontal="center" vertical="center" wrapText="1" readingOrder="2"/>
    </xf>
    <xf numFmtId="0" fontId="8" fillId="0" borderId="0" xfId="0" applyFont="1" applyBorder="1" applyAlignment="1">
      <alignment horizontal="center" vertical="center"/>
    </xf>
    <xf numFmtId="49" fontId="23" fillId="0" borderId="0" xfId="0" applyNumberFormat="1" applyFont="1" applyAlignment="1">
      <alignment horizontal="right" vertical="center"/>
    </xf>
    <xf numFmtId="0" fontId="22" fillId="5" borderId="55" xfId="0" applyFont="1" applyFill="1" applyBorder="1" applyAlignment="1">
      <alignment horizontal="center" vertical="center" wrapText="1" readingOrder="2"/>
    </xf>
    <xf numFmtId="0" fontId="9" fillId="4" borderId="13" xfId="0" applyFont="1" applyFill="1" applyBorder="1" applyAlignment="1">
      <alignment horizontal="center" vertical="center" wrapText="1" readingOrder="1"/>
    </xf>
    <xf numFmtId="0" fontId="9" fillId="4" borderId="24" xfId="0" applyFont="1" applyFill="1" applyBorder="1" applyAlignment="1">
      <alignment horizontal="left" vertical="center" wrapText="1" readingOrder="1"/>
    </xf>
    <xf numFmtId="0" fontId="24" fillId="0" borderId="0" xfId="0" applyFont="1" applyAlignment="1">
      <alignment vertical="center"/>
    </xf>
    <xf numFmtId="0" fontId="10" fillId="6" borderId="56" xfId="0" applyFont="1" applyFill="1" applyBorder="1" applyAlignment="1">
      <alignment horizontal="center" vertical="center" wrapText="1"/>
    </xf>
    <xf numFmtId="165" fontId="8" fillId="6" borderId="56" xfId="0" applyNumberFormat="1" applyFont="1" applyFill="1" applyBorder="1" applyAlignment="1">
      <alignment vertical="center"/>
    </xf>
    <xf numFmtId="165" fontId="8" fillId="6" borderId="56" xfId="0" applyNumberFormat="1" applyFont="1" applyFill="1" applyBorder="1" applyAlignment="1">
      <alignment horizontal="center" vertical="center"/>
    </xf>
    <xf numFmtId="0" fontId="10" fillId="6" borderId="11" xfId="0" applyFont="1" applyFill="1" applyBorder="1" applyAlignment="1">
      <alignment horizontal="center" vertical="center" wrapText="1"/>
    </xf>
    <xf numFmtId="165" fontId="8" fillId="6" borderId="11" xfId="0" applyNumberFormat="1" applyFont="1" applyFill="1" applyBorder="1" applyAlignment="1">
      <alignment vertical="center"/>
    </xf>
    <xf numFmtId="165" fontId="8" fillId="6" borderId="11" xfId="0"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165" fontId="8" fillId="2" borderId="11" xfId="0" applyNumberFormat="1" applyFont="1" applyFill="1" applyBorder="1" applyAlignment="1">
      <alignment vertical="center"/>
    </xf>
    <xf numFmtId="165" fontId="8" fillId="2" borderId="11" xfId="0" applyNumberFormat="1" applyFont="1" applyFill="1" applyBorder="1" applyAlignment="1">
      <alignment horizontal="center" vertical="center"/>
    </xf>
    <xf numFmtId="165" fontId="8" fillId="6" borderId="57" xfId="0" applyNumberFormat="1" applyFont="1" applyFill="1" applyBorder="1" applyAlignment="1">
      <alignment vertical="center"/>
    </xf>
    <xf numFmtId="0" fontId="10" fillId="6" borderId="57" xfId="0" applyFont="1" applyFill="1" applyBorder="1" applyAlignment="1">
      <alignment horizontal="center" vertical="center" wrapText="1"/>
    </xf>
    <xf numFmtId="165" fontId="8" fillId="6" borderId="57" xfId="0" applyNumberFormat="1" applyFont="1" applyFill="1" applyBorder="1" applyAlignment="1">
      <alignment horizontal="center" vertical="center"/>
    </xf>
    <xf numFmtId="0" fontId="20" fillId="2" borderId="58" xfId="0" applyFont="1" applyFill="1" applyBorder="1" applyAlignment="1">
      <alignment horizontal="center" vertical="center" wrapText="1"/>
    </xf>
    <xf numFmtId="165" fontId="8" fillId="2" borderId="58" xfId="0" applyNumberFormat="1" applyFont="1" applyFill="1" applyBorder="1" applyAlignment="1">
      <alignment vertical="center"/>
    </xf>
    <xf numFmtId="165" fontId="8" fillId="2" borderId="58" xfId="0" applyNumberFormat="1" applyFont="1" applyFill="1" applyBorder="1" applyAlignment="1">
      <alignment horizontal="center" vertical="center"/>
    </xf>
    <xf numFmtId="0" fontId="20" fillId="2" borderId="11" xfId="0" applyFont="1" applyFill="1" applyBorder="1" applyAlignment="1">
      <alignment horizontal="center" vertical="center" wrapText="1"/>
    </xf>
    <xf numFmtId="0" fontId="20" fillId="2" borderId="59" xfId="0" applyFont="1" applyFill="1" applyBorder="1" applyAlignment="1">
      <alignment horizontal="center" vertical="center" wrapText="1"/>
    </xf>
    <xf numFmtId="165" fontId="8" fillId="2" borderId="59" xfId="0" applyNumberFormat="1" applyFont="1" applyFill="1" applyBorder="1" applyAlignment="1">
      <alignment vertical="center"/>
    </xf>
    <xf numFmtId="165" fontId="8" fillId="2" borderId="59" xfId="0" applyNumberFormat="1" applyFont="1" applyFill="1" applyBorder="1" applyAlignment="1">
      <alignment horizontal="center" vertical="center"/>
    </xf>
    <xf numFmtId="165" fontId="25" fillId="0" borderId="0" xfId="0" applyNumberFormat="1" applyFont="1" applyAlignment="1">
      <alignment horizontal="right" vertical="center"/>
    </xf>
    <xf numFmtId="0" fontId="4" fillId="0" borderId="0" xfId="0" applyFont="1" applyAlignment="1">
      <alignment vertical="center"/>
    </xf>
    <xf numFmtId="0" fontId="26" fillId="0" borderId="0" xfId="0" applyFont="1" applyAlignment="1">
      <alignment vertical="center"/>
    </xf>
    <xf numFmtId="49" fontId="8" fillId="2" borderId="32" xfId="0" applyNumberFormat="1" applyFont="1" applyFill="1" applyBorder="1" applyAlignment="1">
      <alignment horizontal="center"/>
    </xf>
    <xf numFmtId="49" fontId="9" fillId="2" borderId="14" xfId="0" applyNumberFormat="1" applyFont="1" applyFill="1" applyBorder="1" applyAlignment="1">
      <alignment horizontal="center" vertical="top"/>
    </xf>
    <xf numFmtId="0" fontId="8" fillId="6" borderId="0" xfId="0" applyFont="1" applyFill="1" applyAlignment="1">
      <alignment vertical="center"/>
    </xf>
    <xf numFmtId="0" fontId="5" fillId="0" borderId="0" xfId="0" applyFont="1" applyAlignment="1">
      <alignment horizontal="center" vertical="center"/>
    </xf>
    <xf numFmtId="49" fontId="8" fillId="2" borderId="10" xfId="0" applyNumberFormat="1" applyFont="1" applyFill="1" applyBorder="1" applyAlignment="1">
      <alignment horizontal="center"/>
    </xf>
    <xf numFmtId="49" fontId="4" fillId="2" borderId="14" xfId="0" applyNumberFormat="1" applyFont="1" applyFill="1" applyBorder="1" applyAlignment="1">
      <alignment horizontal="center" vertical="top"/>
    </xf>
    <xf numFmtId="49" fontId="9" fillId="5" borderId="8" xfId="0" applyNumberFormat="1" applyFont="1" applyFill="1" applyBorder="1" applyAlignment="1">
      <alignment horizontal="center" vertical="center" wrapText="1" readingOrder="1"/>
    </xf>
    <xf numFmtId="49" fontId="9" fillId="0" borderId="8" xfId="0" applyNumberFormat="1" applyFont="1" applyBorder="1" applyAlignment="1">
      <alignment horizontal="center" vertical="center" wrapText="1" readingOrder="1"/>
    </xf>
    <xf numFmtId="49" fontId="4" fillId="5" borderId="8" xfId="0" applyNumberFormat="1" applyFont="1" applyFill="1" applyBorder="1" applyAlignment="1">
      <alignment horizontal="center" vertical="center" wrapText="1" readingOrder="1"/>
    </xf>
    <xf numFmtId="49" fontId="9" fillId="3" borderId="8" xfId="0" applyNumberFormat="1" applyFont="1" applyFill="1" applyBorder="1" applyAlignment="1">
      <alignment horizontal="center" vertical="center" wrapText="1" readingOrder="1"/>
    </xf>
    <xf numFmtId="165" fontId="5" fillId="0" borderId="0" xfId="0" applyNumberFormat="1" applyFont="1" applyAlignment="1">
      <alignment horizontal="right" vertical="center"/>
    </xf>
    <xf numFmtId="0" fontId="8" fillId="4" borderId="58" xfId="28" applyFont="1" applyFill="1" applyBorder="1" applyAlignment="1">
      <alignment horizontal="center" vertical="center" wrapText="1"/>
    </xf>
    <xf numFmtId="0" fontId="8" fillId="3" borderId="60" xfId="0" applyFont="1" applyFill="1" applyBorder="1" applyAlignment="1">
      <alignment horizontal="left" vertical="center" wrapText="1" readingOrder="1"/>
    </xf>
    <xf numFmtId="49" fontId="9" fillId="0" borderId="11" xfId="28" applyNumberFormat="1" applyFont="1" applyFill="1" applyBorder="1" applyAlignment="1">
      <alignment horizontal="center" vertical="center" wrapText="1"/>
    </xf>
    <xf numFmtId="0" fontId="9" fillId="0" borderId="12" xfId="0" applyFont="1" applyBorder="1" applyAlignment="1">
      <alignment horizontal="left" vertical="center" wrapText="1" readingOrder="1"/>
    </xf>
    <xf numFmtId="49" fontId="4" fillId="2" borderId="11" xfId="28" applyNumberFormat="1" applyFont="1" applyFill="1" applyBorder="1" applyAlignment="1">
      <alignment horizontal="center" vertical="center" wrapText="1"/>
    </xf>
    <xf numFmtId="0" fontId="4" fillId="5" borderId="12" xfId="0" applyFont="1" applyFill="1" applyBorder="1" applyAlignment="1">
      <alignment horizontal="left" vertical="center" wrapText="1" readingOrder="1"/>
    </xf>
    <xf numFmtId="49" fontId="22" fillId="0" borderId="11" xfId="28" applyNumberFormat="1" applyFont="1" applyFill="1" applyBorder="1" applyAlignment="1">
      <alignment horizontal="center" vertical="center" wrapText="1"/>
    </xf>
    <xf numFmtId="0" fontId="22" fillId="0" borderId="12" xfId="0" applyFont="1" applyBorder="1" applyAlignment="1">
      <alignment horizontal="left" vertical="center" wrapText="1" readingOrder="1"/>
    </xf>
    <xf numFmtId="49" fontId="4" fillId="0" borderId="11" xfId="28" applyNumberFormat="1" applyFont="1" applyFill="1" applyBorder="1" applyAlignment="1">
      <alignment horizontal="center" vertical="center" wrapText="1"/>
    </xf>
    <xf numFmtId="0" fontId="4" fillId="0" borderId="12" xfId="0" applyFont="1" applyBorder="1" applyAlignment="1">
      <alignment horizontal="left" vertical="center" wrapText="1" readingOrder="1"/>
    </xf>
    <xf numFmtId="49" fontId="9" fillId="2" borderId="59" xfId="28" applyNumberFormat="1" applyFont="1" applyFill="1" applyBorder="1" applyAlignment="1">
      <alignment horizontal="center" vertical="center" wrapText="1"/>
    </xf>
    <xf numFmtId="0" fontId="9" fillId="5" borderId="61" xfId="0" applyFont="1" applyFill="1" applyBorder="1" applyAlignment="1">
      <alignment horizontal="left" vertical="center" wrapText="1" readingOrder="1"/>
    </xf>
    <xf numFmtId="165" fontId="1" fillId="2" borderId="7" xfId="0" applyNumberFormat="1" applyFont="1" applyFill="1" applyBorder="1" applyAlignment="1">
      <alignment horizontal="right" vertical="center"/>
    </xf>
    <xf numFmtId="164" fontId="1" fillId="2" borderId="7" xfId="1" applyFont="1" applyFill="1" applyBorder="1" applyAlignment="1">
      <alignment horizontal="right" vertical="center"/>
    </xf>
    <xf numFmtId="49" fontId="4" fillId="0" borderId="56" xfId="28" applyNumberFormat="1" applyFont="1" applyFill="1" applyBorder="1" applyAlignment="1">
      <alignment horizontal="center" vertical="center" wrapText="1"/>
    </xf>
    <xf numFmtId="0" fontId="4" fillId="0" borderId="62" xfId="0" applyFont="1" applyBorder="1" applyAlignment="1">
      <alignment horizontal="left" vertical="center" wrapText="1" readingOrder="1"/>
    </xf>
    <xf numFmtId="165" fontId="1" fillId="4" borderId="63" xfId="0" applyNumberFormat="1" applyFont="1" applyFill="1" applyBorder="1" applyAlignment="1">
      <alignment horizontal="right" vertical="center"/>
    </xf>
    <xf numFmtId="164" fontId="1" fillId="4" borderId="63" xfId="1" applyFont="1" applyFill="1" applyBorder="1" applyAlignment="1">
      <alignment horizontal="right" vertical="center"/>
    </xf>
    <xf numFmtId="165" fontId="1" fillId="2" borderId="64" xfId="0" applyNumberFormat="1" applyFont="1" applyFill="1" applyBorder="1" applyAlignment="1">
      <alignment horizontal="right" vertical="center"/>
    </xf>
    <xf numFmtId="164" fontId="1" fillId="2" borderId="64" xfId="1" applyFont="1" applyFill="1" applyBorder="1" applyAlignment="1">
      <alignment horizontal="right" vertical="center"/>
    </xf>
    <xf numFmtId="165" fontId="1" fillId="4" borderId="64" xfId="0" applyNumberFormat="1" applyFont="1" applyFill="1" applyBorder="1" applyAlignment="1">
      <alignment horizontal="right" vertical="center"/>
    </xf>
    <xf numFmtId="164" fontId="1" fillId="4" borderId="64" xfId="1" applyFont="1" applyFill="1" applyBorder="1" applyAlignment="1">
      <alignment horizontal="right" vertical="center"/>
    </xf>
    <xf numFmtId="0" fontId="15" fillId="6" borderId="28" xfId="28" applyFont="1" applyFill="1" applyBorder="1" applyAlignment="1">
      <alignment horizontal="right" vertical="center" wrapText="1" indent="1"/>
    </xf>
    <xf numFmtId="0" fontId="15" fillId="6" borderId="29" xfId="28" applyFont="1" applyFill="1" applyBorder="1" applyAlignment="1">
      <alignment horizontal="right" vertical="center" wrapText="1" indent="1"/>
    </xf>
    <xf numFmtId="49" fontId="9" fillId="0" borderId="56" xfId="28" applyNumberFormat="1" applyFont="1" applyFill="1" applyBorder="1" applyAlignment="1">
      <alignment horizontal="center" vertical="center" wrapText="1"/>
    </xf>
    <xf numFmtId="0" fontId="9" fillId="0" borderId="62" xfId="0" applyFont="1" applyBorder="1" applyAlignment="1">
      <alignment horizontal="left" vertical="center" wrapText="1" readingOrder="1"/>
    </xf>
    <xf numFmtId="49" fontId="4" fillId="0" borderId="59" xfId="28" applyNumberFormat="1" applyFont="1" applyFill="1" applyBorder="1" applyAlignment="1">
      <alignment horizontal="center" vertical="center" wrapText="1"/>
    </xf>
    <xf numFmtId="0" fontId="4" fillId="0" borderId="61" xfId="0" applyFont="1" applyBorder="1" applyAlignment="1">
      <alignment horizontal="left" vertical="center" wrapText="1" readingOrder="1"/>
    </xf>
    <xf numFmtId="165" fontId="1" fillId="4" borderId="69" xfId="0" applyNumberFormat="1" applyFont="1" applyFill="1" applyBorder="1" applyAlignment="1">
      <alignment horizontal="right" vertical="center"/>
    </xf>
    <xf numFmtId="164" fontId="1" fillId="4" borderId="69" xfId="1" applyFont="1" applyFill="1" applyBorder="1" applyAlignment="1">
      <alignment horizontal="right" vertical="center"/>
    </xf>
    <xf numFmtId="164" fontId="1" fillId="2" borderId="71" xfId="1" applyFont="1" applyFill="1" applyBorder="1" applyAlignment="1">
      <alignment horizontal="right" vertical="center"/>
    </xf>
    <xf numFmtId="0" fontId="18" fillId="0" borderId="0" xfId="22" applyFont="1" applyAlignment="1">
      <alignment vertical="center"/>
    </xf>
    <xf numFmtId="165" fontId="8" fillId="4" borderId="73" xfId="0" applyNumberFormat="1" applyFont="1" applyFill="1" applyBorder="1" applyAlignment="1">
      <alignment horizontal="right" vertical="center"/>
    </xf>
    <xf numFmtId="165" fontId="1" fillId="4" borderId="73" xfId="0" applyNumberFormat="1" applyFont="1" applyFill="1" applyBorder="1" applyAlignment="1">
      <alignment horizontal="right" vertical="center"/>
    </xf>
    <xf numFmtId="165" fontId="1" fillId="2" borderId="69" xfId="0" applyNumberFormat="1" applyFont="1" applyFill="1" applyBorder="1" applyAlignment="1">
      <alignment horizontal="right" vertical="center"/>
    </xf>
    <xf numFmtId="49" fontId="4" fillId="2" borderId="59" xfId="28" applyNumberFormat="1" applyFont="1" applyFill="1" applyBorder="1" applyAlignment="1">
      <alignment horizontal="center" vertical="center" wrapText="1"/>
    </xf>
    <xf numFmtId="0" fontId="4" fillId="5" borderId="61" xfId="0" applyFont="1" applyFill="1" applyBorder="1" applyAlignment="1">
      <alignment horizontal="left" vertical="center" wrapText="1" readingOrder="1"/>
    </xf>
    <xf numFmtId="165" fontId="8" fillId="2" borderId="72" xfId="0" applyNumberFormat="1" applyFont="1" applyFill="1" applyBorder="1" applyAlignment="1">
      <alignment horizontal="right" vertical="center"/>
    </xf>
    <xf numFmtId="0" fontId="4" fillId="0" borderId="0" xfId="0" applyFont="1" applyFill="1" applyAlignment="1">
      <alignment horizontal="center" vertical="center"/>
    </xf>
    <xf numFmtId="0" fontId="1" fillId="0" borderId="0" xfId="0" applyFont="1" applyFill="1" applyAlignment="1">
      <alignment vertical="center"/>
    </xf>
    <xf numFmtId="0" fontId="18" fillId="0" borderId="0" xfId="0" applyFont="1" applyFill="1" applyAlignment="1">
      <alignment vertical="center"/>
    </xf>
    <xf numFmtId="165" fontId="18" fillId="0" borderId="0" xfId="0" applyNumberFormat="1" applyFont="1" applyAlignment="1">
      <alignment vertical="center"/>
    </xf>
    <xf numFmtId="0" fontId="16" fillId="0" borderId="19" xfId="28" applyFont="1" applyFill="1" applyBorder="1" applyAlignment="1">
      <alignment vertical="center" wrapText="1"/>
    </xf>
    <xf numFmtId="0" fontId="17" fillId="0" borderId="0" xfId="22" applyFont="1" applyAlignment="1">
      <alignment vertical="center"/>
    </xf>
    <xf numFmtId="0" fontId="21" fillId="0" borderId="0" xfId="22" applyFont="1" applyAlignment="1">
      <alignment vertical="center"/>
    </xf>
    <xf numFmtId="0" fontId="4" fillId="0" borderId="0" xfId="22" applyFont="1" applyAlignment="1">
      <alignment horizontal="center" vertical="center"/>
    </xf>
    <xf numFmtId="0" fontId="1" fillId="0" borderId="0" xfId="22" applyFont="1" applyAlignment="1">
      <alignment vertical="center"/>
    </xf>
    <xf numFmtId="49" fontId="1" fillId="2" borderId="27" xfId="22" applyNumberFormat="1" applyFont="1" applyFill="1" applyBorder="1" applyAlignment="1">
      <alignment horizontal="center" vertical="center"/>
    </xf>
    <xf numFmtId="165" fontId="1" fillId="4" borderId="63" xfId="0" applyNumberFormat="1" applyFont="1" applyFill="1" applyBorder="1" applyAlignment="1">
      <alignment horizontal="right" vertical="center"/>
    </xf>
    <xf numFmtId="0" fontId="5" fillId="0" borderId="0" xfId="22" applyFont="1" applyBorder="1" applyAlignment="1">
      <alignment horizontal="center" vertical="center"/>
    </xf>
    <xf numFmtId="165" fontId="8" fillId="2" borderId="64" xfId="0" applyNumberFormat="1" applyFont="1" applyFill="1" applyBorder="1" applyAlignment="1">
      <alignment horizontal="right" vertical="center"/>
    </xf>
    <xf numFmtId="165" fontId="8" fillId="4" borderId="64" xfId="0" applyNumberFormat="1" applyFont="1" applyFill="1" applyBorder="1" applyAlignment="1">
      <alignment horizontal="right" vertical="center"/>
    </xf>
    <xf numFmtId="165" fontId="8" fillId="4" borderId="63" xfId="0" applyNumberFormat="1" applyFont="1" applyFill="1" applyBorder="1" applyAlignment="1">
      <alignment horizontal="right" vertical="center"/>
    </xf>
    <xf numFmtId="49" fontId="22" fillId="0" borderId="56" xfId="28" applyNumberFormat="1" applyFont="1" applyFill="1" applyBorder="1" applyAlignment="1">
      <alignment horizontal="center" vertical="center" wrapText="1"/>
    </xf>
    <xf numFmtId="0" fontId="22" fillId="0" borderId="62" xfId="0" applyFont="1" applyBorder="1" applyAlignment="1">
      <alignment horizontal="left" vertical="center" wrapText="1" readingOrder="1"/>
    </xf>
    <xf numFmtId="49" fontId="9" fillId="4" borderId="11" xfId="28" applyNumberFormat="1" applyFont="1" applyFill="1" applyBorder="1" applyAlignment="1">
      <alignment horizontal="center" vertical="center" wrapText="1"/>
    </xf>
    <xf numFmtId="0" fontId="9" fillId="4" borderId="12" xfId="0" applyFont="1" applyFill="1" applyBorder="1" applyAlignment="1">
      <alignment horizontal="left" vertical="center" wrapText="1" readingOrder="1"/>
    </xf>
    <xf numFmtId="49" fontId="4" fillId="2" borderId="57" xfId="28" applyNumberFormat="1" applyFont="1" applyFill="1" applyBorder="1" applyAlignment="1">
      <alignment horizontal="center" vertical="center" wrapText="1"/>
    </xf>
    <xf numFmtId="0" fontId="4" fillId="2" borderId="74" xfId="0" applyFont="1" applyFill="1" applyBorder="1" applyAlignment="1">
      <alignment horizontal="left" vertical="center" wrapText="1" readingOrder="1"/>
    </xf>
    <xf numFmtId="165" fontId="1" fillId="2" borderId="75" xfId="0" applyNumberFormat="1" applyFont="1" applyFill="1" applyBorder="1" applyAlignment="1">
      <alignment horizontal="right" vertical="center"/>
    </xf>
    <xf numFmtId="165" fontId="8" fillId="4" borderId="71" xfId="0" applyNumberFormat="1" applyFont="1" applyFill="1" applyBorder="1" applyAlignment="1">
      <alignment horizontal="right" vertical="center"/>
    </xf>
    <xf numFmtId="0" fontId="8" fillId="4" borderId="32" xfId="28" applyFont="1" applyFill="1" applyBorder="1" applyAlignment="1">
      <alignment horizontal="center" vertical="center" wrapText="1"/>
    </xf>
    <xf numFmtId="0" fontId="8" fillId="3" borderId="8" xfId="0" applyFont="1" applyFill="1" applyBorder="1" applyAlignment="1">
      <alignment horizontal="left" vertical="center" wrapText="1" readingOrder="1"/>
    </xf>
    <xf numFmtId="49" fontId="9" fillId="2" borderId="10" xfId="28" applyNumberFormat="1" applyFont="1" applyFill="1" applyBorder="1" applyAlignment="1">
      <alignment horizontal="center" vertical="center" wrapText="1"/>
    </xf>
    <xf numFmtId="0" fontId="9" fillId="5" borderId="8" xfId="0" applyFont="1" applyFill="1" applyBorder="1" applyAlignment="1">
      <alignment horizontal="left" vertical="center" wrapText="1" readingOrder="1"/>
    </xf>
    <xf numFmtId="49" fontId="9" fillId="0" borderId="10" xfId="28" applyNumberFormat="1" applyFont="1" applyFill="1" applyBorder="1" applyAlignment="1">
      <alignment horizontal="center" vertical="center" wrapText="1"/>
    </xf>
    <xf numFmtId="0" fontId="9" fillId="0" borderId="8" xfId="0" applyFont="1" applyBorder="1" applyAlignment="1">
      <alignment horizontal="left" vertical="center" wrapText="1" readingOrder="1"/>
    </xf>
    <xf numFmtId="49" fontId="4" fillId="2" borderId="10" xfId="28" applyNumberFormat="1" applyFont="1" applyFill="1" applyBorder="1" applyAlignment="1">
      <alignment horizontal="center" vertical="center" wrapText="1"/>
    </xf>
    <xf numFmtId="0" fontId="4" fillId="5" borderId="8" xfId="0" applyFont="1" applyFill="1" applyBorder="1" applyAlignment="1">
      <alignment horizontal="left" vertical="center" wrapText="1" readingOrder="1"/>
    </xf>
    <xf numFmtId="49" fontId="22" fillId="0" borderId="10" xfId="28" applyNumberFormat="1" applyFont="1" applyFill="1" applyBorder="1" applyAlignment="1">
      <alignment horizontal="center" vertical="center" wrapText="1"/>
    </xf>
    <xf numFmtId="0" fontId="22" fillId="0" borderId="8" xfId="0" applyFont="1" applyBorder="1" applyAlignment="1">
      <alignment horizontal="left" vertical="center" wrapText="1" readingOrder="1"/>
    </xf>
    <xf numFmtId="49" fontId="4" fillId="0" borderId="10" xfId="28" applyNumberFormat="1" applyFont="1" applyFill="1" applyBorder="1" applyAlignment="1">
      <alignment horizontal="center" vertical="center" wrapText="1"/>
    </xf>
    <xf numFmtId="0" fontId="4" fillId="0" borderId="8" xfId="0" applyFont="1" applyBorder="1" applyAlignment="1">
      <alignment horizontal="left" vertical="center" wrapText="1" readingOrder="1"/>
    </xf>
    <xf numFmtId="49" fontId="9" fillId="2" borderId="14" xfId="28" applyNumberFormat="1" applyFont="1" applyFill="1" applyBorder="1" applyAlignment="1">
      <alignment horizontal="center" vertical="center" wrapText="1"/>
    </xf>
    <xf numFmtId="165" fontId="8" fillId="2" borderId="7" xfId="0" applyNumberFormat="1" applyFont="1" applyFill="1" applyBorder="1" applyAlignment="1">
      <alignment horizontal="right" vertical="center"/>
    </xf>
    <xf numFmtId="49" fontId="4" fillId="2" borderId="14" xfId="28" applyNumberFormat="1" applyFont="1" applyFill="1" applyBorder="1" applyAlignment="1">
      <alignment horizontal="center" vertical="center" wrapText="1"/>
    </xf>
    <xf numFmtId="0" fontId="4" fillId="5" borderId="13" xfId="0" applyFont="1" applyFill="1" applyBorder="1" applyAlignment="1">
      <alignment horizontal="left" vertical="center" wrapText="1" readingOrder="1"/>
    </xf>
    <xf numFmtId="1" fontId="8" fillId="2" borderId="51" xfId="0" applyNumberFormat="1" applyFont="1" applyFill="1" applyBorder="1" applyAlignment="1">
      <alignment horizontal="right" vertical="center"/>
    </xf>
    <xf numFmtId="1" fontId="22" fillId="2" borderId="51" xfId="0" applyNumberFormat="1" applyFont="1" applyFill="1" applyBorder="1" applyAlignment="1">
      <alignment horizontal="right" vertical="center"/>
    </xf>
    <xf numFmtId="0" fontId="22" fillId="3" borderId="8" xfId="0" applyFont="1" applyFill="1" applyBorder="1" applyAlignment="1">
      <alignment horizontal="center" vertical="center" wrapText="1" readingOrder="1"/>
    </xf>
    <xf numFmtId="0" fontId="22" fillId="3" borderId="9" xfId="0" applyFont="1" applyFill="1" applyBorder="1" applyAlignment="1">
      <alignment horizontal="left" vertical="center" wrapText="1" readingOrder="1"/>
    </xf>
    <xf numFmtId="0" fontId="17" fillId="0" borderId="0" xfId="28" applyFont="1" applyAlignment="1">
      <alignment vertical="center" wrapText="1"/>
    </xf>
    <xf numFmtId="0" fontId="1" fillId="4" borderId="0" xfId="35" applyFill="1"/>
    <xf numFmtId="0" fontId="1" fillId="0" borderId="0" xfId="35" applyAlignment="1"/>
    <xf numFmtId="0" fontId="1" fillId="4" borderId="0" xfId="35" applyFill="1" applyAlignment="1"/>
    <xf numFmtId="0" fontId="31" fillId="0" borderId="0" xfId="35" applyFont="1"/>
    <xf numFmtId="0" fontId="1" fillId="0" borderId="0" xfId="35" applyFont="1"/>
    <xf numFmtId="0" fontId="33" fillId="0" borderId="0" xfId="35" applyFont="1"/>
    <xf numFmtId="0" fontId="17" fillId="0" borderId="0" xfId="28" applyFont="1" applyAlignment="1">
      <alignment horizontal="right" vertical="center" wrapText="1"/>
    </xf>
    <xf numFmtId="0" fontId="17" fillId="0" borderId="0" xfId="28" applyFont="1" applyAlignment="1">
      <alignment horizontal="distributed" vertical="center"/>
    </xf>
    <xf numFmtId="0" fontId="37" fillId="0" borderId="0" xfId="35" applyFont="1" applyAlignment="1">
      <alignment horizontal="distributed" vertical="center" wrapText="1"/>
    </xf>
    <xf numFmtId="0" fontId="38" fillId="0" borderId="0" xfId="28" applyFont="1" applyAlignment="1">
      <alignment horizontal="distributed" vertical="center" wrapText="1"/>
    </xf>
    <xf numFmtId="0" fontId="37" fillId="0" borderId="0" xfId="28" applyFont="1" applyAlignment="1">
      <alignment horizontal="distributed" vertical="center" wrapText="1"/>
    </xf>
    <xf numFmtId="0" fontId="6" fillId="0" borderId="0" xfId="28" applyFont="1" applyAlignment="1">
      <alignment horizontal="distributed" vertical="center" wrapText="1" readingOrder="1"/>
    </xf>
    <xf numFmtId="0" fontId="37" fillId="0" borderId="0" xfId="28" applyFont="1" applyAlignment="1">
      <alignment horizontal="distributed" vertical="top" wrapText="1"/>
    </xf>
    <xf numFmtId="0" fontId="47" fillId="0" borderId="0" xfId="28" applyFont="1" applyFill="1" applyAlignment="1">
      <alignment horizontal="distributed" vertical="center"/>
    </xf>
    <xf numFmtId="0" fontId="48" fillId="0" borderId="0" xfId="28" applyFont="1" applyAlignment="1">
      <alignment horizontal="distributed" vertical="center" wrapText="1"/>
    </xf>
    <xf numFmtId="0" fontId="17" fillId="0" borderId="0" xfId="28" applyFont="1" applyAlignment="1">
      <alignment horizontal="distributed" vertical="center" wrapText="1"/>
    </xf>
    <xf numFmtId="0" fontId="49" fillId="0" borderId="0" xfId="17" applyFont="1" applyFill="1" applyBorder="1" applyAlignment="1" applyProtection="1">
      <alignment horizontal="distributed" vertical="center"/>
    </xf>
    <xf numFmtId="0" fontId="11" fillId="0" borderId="0" xfId="28" applyFont="1" applyAlignment="1">
      <alignment horizontal="left" vertical="top" wrapText="1" indent="2"/>
    </xf>
    <xf numFmtId="0" fontId="11" fillId="0" borderId="0" xfId="28" applyFont="1" applyAlignment="1">
      <alignment vertical="top" wrapText="1"/>
    </xf>
    <xf numFmtId="0" fontId="34" fillId="0" borderId="0" xfId="28" applyFont="1" applyAlignment="1">
      <alignment horizontal="distributed" vertical="top" wrapText="1"/>
    </xf>
    <xf numFmtId="0" fontId="34" fillId="0" borderId="0" xfId="28" applyFont="1" applyAlignment="1">
      <alignment horizontal="right" vertical="top" wrapText="1" indent="3" readingOrder="2"/>
    </xf>
    <xf numFmtId="0" fontId="31" fillId="0" borderId="0" xfId="28" applyFont="1" applyAlignment="1">
      <alignment horizontal="distributed" vertical="center" wrapText="1"/>
    </xf>
    <xf numFmtId="0" fontId="53" fillId="8" borderId="0" xfId="28" applyFont="1" applyFill="1" applyAlignment="1">
      <alignment horizontal="distributed" vertical="center" wrapText="1"/>
    </xf>
    <xf numFmtId="0" fontId="23" fillId="0" borderId="0" xfId="28" applyFont="1" applyAlignment="1">
      <alignment horizontal="distributed" vertical="center" wrapText="1"/>
    </xf>
    <xf numFmtId="0" fontId="32" fillId="0" borderId="0" xfId="28" applyFont="1" applyAlignment="1">
      <alignment horizontal="distributed" vertical="center" wrapText="1"/>
    </xf>
    <xf numFmtId="0" fontId="1" fillId="0" borderId="0" xfId="28" applyFont="1" applyAlignment="1">
      <alignment horizontal="distributed" vertical="center" wrapText="1"/>
    </xf>
    <xf numFmtId="0" fontId="33" fillId="0" borderId="0" xfId="28" applyFont="1" applyAlignment="1">
      <alignment horizontal="distributed" vertical="center" wrapText="1"/>
    </xf>
    <xf numFmtId="0" fontId="54" fillId="0" borderId="0" xfId="28"/>
    <xf numFmtId="0" fontId="55" fillId="0" borderId="0" xfId="28" applyFont="1" applyAlignment="1">
      <alignment horizontal="justify" readingOrder="2"/>
    </xf>
    <xf numFmtId="0" fontId="11" fillId="0" borderId="0" xfId="28" applyFont="1" applyAlignment="1">
      <alignment horizontal="distributed" vertical="center" wrapText="1" readingOrder="1"/>
    </xf>
    <xf numFmtId="0" fontId="59" fillId="0" borderId="0" xfId="0" applyFont="1" applyAlignment="1">
      <alignment horizontal="right" vertical="center"/>
    </xf>
    <xf numFmtId="0" fontId="17" fillId="0" borderId="0" xfId="28" applyFont="1" applyAlignment="1">
      <alignment horizontal="left" vertical="top" wrapText="1" readingOrder="1"/>
    </xf>
    <xf numFmtId="0" fontId="58" fillId="0" borderId="0" xfId="28" applyFont="1" applyAlignment="1">
      <alignment horizontal="right" vertical="top" wrapText="1" readingOrder="2"/>
    </xf>
    <xf numFmtId="49" fontId="58" fillId="0" borderId="0" xfId="28" applyNumberFormat="1" applyFont="1" applyAlignment="1">
      <alignment horizontal="left" vertical="top" wrapText="1" readingOrder="2"/>
    </xf>
    <xf numFmtId="49" fontId="47" fillId="0" borderId="0" xfId="28" applyNumberFormat="1" applyFont="1" applyAlignment="1">
      <alignment horizontal="right" vertical="top" wrapText="1" readingOrder="2"/>
    </xf>
    <xf numFmtId="0" fontId="17" fillId="0" borderId="0" xfId="28" applyFont="1" applyAlignment="1">
      <alignment horizontal="distributed" vertical="top" wrapText="1"/>
    </xf>
    <xf numFmtId="0" fontId="60" fillId="0" borderId="0" xfId="28" applyFont="1" applyAlignment="1">
      <alignment horizontal="distributed" vertical="center" wrapText="1"/>
    </xf>
    <xf numFmtId="0" fontId="17" fillId="0" borderId="0" xfId="35" applyFont="1" applyAlignment="1">
      <alignment vertical="center"/>
    </xf>
    <xf numFmtId="0" fontId="17" fillId="0" borderId="0" xfId="35" applyFont="1" applyAlignment="1">
      <alignment horizontal="center" vertical="center"/>
    </xf>
    <xf numFmtId="0" fontId="17" fillId="0" borderId="0" xfId="35" applyFont="1" applyFill="1" applyAlignment="1">
      <alignment horizontal="center" vertical="center"/>
    </xf>
    <xf numFmtId="0" fontId="14" fillId="0" borderId="0" xfId="35" applyFont="1"/>
    <xf numFmtId="0" fontId="35" fillId="0" borderId="0" xfId="35" applyFont="1"/>
    <xf numFmtId="0" fontId="17" fillId="0" borderId="0" xfId="35" applyFont="1"/>
    <xf numFmtId="0" fontId="47" fillId="0" borderId="0" xfId="35" applyFont="1" applyAlignment="1">
      <alignment vertical="top"/>
    </xf>
    <xf numFmtId="0" fontId="14" fillId="0" borderId="0" xfId="35" applyFont="1" applyAlignment="1">
      <alignment vertical="center"/>
    </xf>
    <xf numFmtId="0" fontId="35" fillId="0" borderId="0" xfId="35" applyFont="1" applyAlignment="1">
      <alignment vertical="center"/>
    </xf>
    <xf numFmtId="0" fontId="11" fillId="0" borderId="0" xfId="35" applyFont="1" applyAlignment="1">
      <alignment vertical="center" readingOrder="1"/>
    </xf>
    <xf numFmtId="0" fontId="19" fillId="2" borderId="27" xfId="35" applyFont="1" applyFill="1" applyBorder="1" applyAlignment="1">
      <alignment horizontal="center" vertical="center" wrapText="1"/>
    </xf>
    <xf numFmtId="0" fontId="19" fillId="2" borderId="27" xfId="35" applyFont="1" applyFill="1" applyBorder="1" applyAlignment="1">
      <alignment horizontal="center" vertical="center" wrapText="1" readingOrder="2"/>
    </xf>
    <xf numFmtId="0" fontId="13" fillId="2" borderId="27" xfId="35" applyFont="1" applyFill="1" applyBorder="1" applyAlignment="1">
      <alignment horizontal="center" vertical="center" wrapText="1" readingOrder="1"/>
    </xf>
    <xf numFmtId="0" fontId="13" fillId="2" borderId="27" xfId="35" applyFont="1" applyFill="1" applyBorder="1" applyAlignment="1">
      <alignment horizontal="center" vertical="center" wrapText="1" readingOrder="2"/>
    </xf>
    <xf numFmtId="0" fontId="13" fillId="2" borderId="27" xfId="35" applyFont="1" applyFill="1" applyBorder="1" applyAlignment="1">
      <alignment horizontal="center" vertical="center" wrapText="1"/>
    </xf>
    <xf numFmtId="49" fontId="8" fillId="6" borderId="58" xfId="35" applyNumberFormat="1" applyFont="1" applyFill="1" applyBorder="1" applyAlignment="1">
      <alignment horizontal="center" vertical="top"/>
    </xf>
    <xf numFmtId="0" fontId="4" fillId="0" borderId="0" xfId="0" applyFont="1"/>
    <xf numFmtId="0" fontId="8" fillId="6" borderId="58" xfId="35" applyFont="1" applyFill="1" applyBorder="1" applyAlignment="1">
      <alignment horizontal="center" vertical="center" readingOrder="1"/>
    </xf>
    <xf numFmtId="0" fontId="1" fillId="0" borderId="0" xfId="0" applyFont="1" applyAlignment="1">
      <alignment horizontal="right" vertical="center"/>
    </xf>
    <xf numFmtId="49" fontId="5" fillId="6" borderId="58" xfId="35" applyNumberFormat="1" applyFont="1" applyFill="1" applyBorder="1" applyAlignment="1">
      <alignment horizontal="center" vertical="top"/>
    </xf>
    <xf numFmtId="49" fontId="8" fillId="2" borderId="11" xfId="35" applyNumberFormat="1" applyFont="1" applyFill="1" applyBorder="1" applyAlignment="1">
      <alignment horizontal="center" vertical="top"/>
    </xf>
    <xf numFmtId="0" fontId="4" fillId="2" borderId="0" xfId="0" applyFont="1" applyFill="1"/>
    <xf numFmtId="0" fontId="8" fillId="2" borderId="11" xfId="35" applyFont="1" applyFill="1" applyBorder="1" applyAlignment="1">
      <alignment horizontal="center" vertical="center" readingOrder="1"/>
    </xf>
    <xf numFmtId="0" fontId="1" fillId="2" borderId="0" xfId="0" applyFont="1" applyFill="1" applyAlignment="1">
      <alignment horizontal="right" vertical="center"/>
    </xf>
    <xf numFmtId="49" fontId="5" fillId="2" borderId="11" xfId="35" applyNumberFormat="1" applyFont="1" applyFill="1" applyBorder="1" applyAlignment="1">
      <alignment horizontal="center" vertical="top"/>
    </xf>
    <xf numFmtId="49" fontId="8" fillId="6" borderId="11" xfId="35" applyNumberFormat="1" applyFont="1" applyFill="1" applyBorder="1" applyAlignment="1">
      <alignment horizontal="center" vertical="top"/>
    </xf>
    <xf numFmtId="0" fontId="8" fillId="6" borderId="11" xfId="35" applyFont="1" applyFill="1" applyBorder="1" applyAlignment="1">
      <alignment horizontal="center" vertical="center" readingOrder="1"/>
    </xf>
    <xf numFmtId="49" fontId="5" fillId="6" borderId="11" xfId="35" applyNumberFormat="1" applyFont="1" applyFill="1" applyBorder="1" applyAlignment="1">
      <alignment horizontal="center" vertical="top"/>
    </xf>
    <xf numFmtId="0" fontId="8" fillId="0" borderId="0" xfId="0" applyFont="1" applyAlignment="1">
      <alignment horizontal="center" vertical="center" wrapText="1"/>
    </xf>
    <xf numFmtId="0" fontId="5" fillId="0" borderId="0" xfId="0" applyFont="1" applyAlignment="1">
      <alignment horizontal="center" vertical="center" wrapText="1"/>
    </xf>
    <xf numFmtId="49" fontId="8" fillId="2" borderId="11" xfId="35" applyNumberFormat="1" applyFont="1" applyFill="1" applyBorder="1" applyAlignment="1">
      <alignment horizontal="center" vertical="center"/>
    </xf>
    <xf numFmtId="0" fontId="4" fillId="2" borderId="0" xfId="0" applyFont="1" applyFill="1" applyAlignment="1">
      <alignment vertical="center"/>
    </xf>
    <xf numFmtId="49" fontId="5" fillId="2" borderId="11" xfId="35" applyNumberFormat="1" applyFont="1" applyFill="1" applyBorder="1" applyAlignment="1">
      <alignment horizontal="center" vertical="top" readingOrder="2"/>
    </xf>
    <xf numFmtId="49" fontId="8" fillId="0" borderId="11" xfId="35" applyNumberFormat="1" applyFont="1" applyFill="1" applyBorder="1" applyAlignment="1">
      <alignment horizontal="center" vertical="center"/>
    </xf>
    <xf numFmtId="49" fontId="5" fillId="6" borderId="11" xfId="35" applyNumberFormat="1" applyFont="1" applyFill="1" applyBorder="1" applyAlignment="1">
      <alignment horizontal="center" vertical="top" readingOrder="2"/>
    </xf>
    <xf numFmtId="0" fontId="4" fillId="0" borderId="0" xfId="0" applyFont="1" applyFill="1" applyAlignment="1">
      <alignment vertical="center"/>
    </xf>
    <xf numFmtId="0" fontId="8" fillId="0" borderId="11" xfId="35" applyFont="1" applyFill="1" applyBorder="1" applyAlignment="1">
      <alignment horizontal="center" vertical="center" readingOrder="1"/>
    </xf>
    <xf numFmtId="0" fontId="1" fillId="0" borderId="0" xfId="0" applyFont="1" applyFill="1" applyAlignment="1">
      <alignment horizontal="right" vertical="center"/>
    </xf>
    <xf numFmtId="49" fontId="5" fillId="0" borderId="11" xfId="35" applyNumberFormat="1" applyFont="1" applyFill="1" applyBorder="1" applyAlignment="1">
      <alignment horizontal="center" vertical="top" readingOrder="2"/>
    </xf>
    <xf numFmtId="49" fontId="8" fillId="6" borderId="11" xfId="35" applyNumberFormat="1" applyFont="1" applyFill="1" applyBorder="1" applyAlignment="1">
      <alignment horizontal="center" vertical="center"/>
    </xf>
    <xf numFmtId="49" fontId="8" fillId="2" borderId="59" xfId="35" applyNumberFormat="1" applyFont="1" applyFill="1" applyBorder="1" applyAlignment="1">
      <alignment horizontal="center" vertical="center"/>
    </xf>
    <xf numFmtId="0" fontId="4" fillId="2" borderId="0" xfId="0" applyFont="1" applyFill="1" applyBorder="1" applyAlignment="1">
      <alignment vertical="center"/>
    </xf>
    <xf numFmtId="0" fontId="8" fillId="2" borderId="59" xfId="35" applyFont="1" applyFill="1" applyBorder="1" applyAlignment="1">
      <alignment horizontal="center" vertical="center" readingOrder="1"/>
    </xf>
    <xf numFmtId="0" fontId="1" fillId="2" borderId="0" xfId="0" applyFont="1" applyFill="1" applyBorder="1" applyAlignment="1">
      <alignment horizontal="right" vertical="center"/>
    </xf>
    <xf numFmtId="49" fontId="5" fillId="2" borderId="59" xfId="35" applyNumberFormat="1" applyFont="1" applyFill="1" applyBorder="1" applyAlignment="1">
      <alignment horizontal="center" vertical="top" readingOrder="2"/>
    </xf>
    <xf numFmtId="0" fontId="4" fillId="2" borderId="17" xfId="0" applyFont="1" applyFill="1" applyBorder="1" applyAlignment="1">
      <alignment vertical="center"/>
    </xf>
    <xf numFmtId="0" fontId="1" fillId="2" borderId="17" xfId="0" applyFont="1" applyFill="1" applyBorder="1" applyAlignment="1">
      <alignment horizontal="right" vertical="center"/>
    </xf>
    <xf numFmtId="49" fontId="8" fillId="6" borderId="56" xfId="35" applyNumberFormat="1" applyFont="1" applyFill="1" applyBorder="1" applyAlignment="1">
      <alignment horizontal="center" vertical="center"/>
    </xf>
    <xf numFmtId="0" fontId="8" fillId="6" borderId="56" xfId="35" applyFont="1" applyFill="1" applyBorder="1" applyAlignment="1">
      <alignment horizontal="center" vertical="center" readingOrder="1"/>
    </xf>
    <xf numFmtId="0" fontId="5" fillId="0" borderId="0" xfId="0" applyFont="1" applyAlignment="1">
      <alignment horizontal="center" wrapText="1"/>
    </xf>
    <xf numFmtId="49" fontId="5" fillId="6" borderId="56" xfId="35" applyNumberFormat="1" applyFont="1" applyFill="1" applyBorder="1" applyAlignment="1">
      <alignment horizontal="center" vertical="top" readingOrder="2"/>
    </xf>
    <xf numFmtId="49" fontId="8" fillId="6" borderId="59" xfId="35" applyNumberFormat="1" applyFont="1" applyFill="1" applyBorder="1" applyAlignment="1">
      <alignment horizontal="center" vertical="top"/>
    </xf>
    <xf numFmtId="0" fontId="9" fillId="0" borderId="17" xfId="0" applyFont="1" applyBorder="1" applyAlignment="1">
      <alignment wrapText="1"/>
    </xf>
    <xf numFmtId="0" fontId="8" fillId="6" borderId="59" xfId="35" applyFont="1" applyFill="1" applyBorder="1" applyAlignment="1">
      <alignment horizontal="center" vertical="center" wrapText="1" readingOrder="1"/>
    </xf>
    <xf numFmtId="0" fontId="8" fillId="0" borderId="17" xfId="0" applyFont="1" applyBorder="1" applyAlignment="1">
      <alignment wrapText="1"/>
    </xf>
    <xf numFmtId="49" fontId="5" fillId="6" borderId="59" xfId="35" applyNumberFormat="1" applyFont="1" applyFill="1" applyBorder="1" applyAlignment="1">
      <alignment horizontal="center" vertical="top" readingOrder="2"/>
    </xf>
    <xf numFmtId="0" fontId="17" fillId="0" borderId="0" xfId="35" applyFont="1" applyAlignment="1"/>
    <xf numFmtId="0" fontId="48" fillId="0" borderId="0" xfId="22" applyFont="1" applyAlignment="1">
      <alignment vertical="center" wrapText="1"/>
    </xf>
    <xf numFmtId="0" fontId="17" fillId="0" borderId="0" xfId="22" applyFont="1" applyAlignment="1">
      <alignment vertical="center" wrapText="1"/>
    </xf>
    <xf numFmtId="0" fontId="6" fillId="0" borderId="0" xfId="22" applyFont="1" applyAlignment="1">
      <alignment vertical="center" wrapText="1" readingOrder="1"/>
    </xf>
    <xf numFmtId="0" fontId="11" fillId="0" borderId="0" xfId="22" applyFont="1" applyAlignment="1">
      <alignment vertical="center" wrapText="1" readingOrder="1"/>
    </xf>
    <xf numFmtId="0" fontId="17" fillId="0" borderId="0" xfId="34" applyFont="1" applyAlignment="1">
      <alignment vertical="center" wrapText="1"/>
    </xf>
    <xf numFmtId="0" fontId="17" fillId="0" borderId="0" xfId="34" applyFont="1" applyAlignment="1">
      <alignment vertical="top" wrapText="1"/>
    </xf>
    <xf numFmtId="0" fontId="62" fillId="0" borderId="0" xfId="28" applyFont="1" applyAlignment="1">
      <alignment horizontal="left" vertical="center" wrapText="1" indent="11" readingOrder="2"/>
    </xf>
    <xf numFmtId="0" fontId="63" fillId="0" borderId="0" xfId="28" applyFont="1" applyAlignment="1">
      <alignment horizontal="left" vertical="center" wrapText="1" readingOrder="2"/>
    </xf>
    <xf numFmtId="0" fontId="63" fillId="0" borderId="0" xfId="28" applyFont="1" applyAlignment="1">
      <alignment horizontal="left" vertical="center" readingOrder="2"/>
    </xf>
    <xf numFmtId="0" fontId="57" fillId="0" borderId="0" xfId="22" applyFont="1" applyAlignment="1">
      <alignment horizontal="center" vertical="center" wrapText="1"/>
    </xf>
    <xf numFmtId="0" fontId="31" fillId="0" borderId="0" xfId="22" applyFont="1" applyAlignment="1">
      <alignment vertical="center" wrapText="1"/>
    </xf>
    <xf numFmtId="0" fontId="53" fillId="8" borderId="0" xfId="22" applyFont="1" applyFill="1" applyAlignment="1">
      <alignment vertical="center" wrapText="1"/>
    </xf>
    <xf numFmtId="0" fontId="23" fillId="0" borderId="0" xfId="22" applyFont="1" applyAlignment="1">
      <alignment vertical="center" wrapText="1"/>
    </xf>
    <xf numFmtId="0" fontId="32" fillId="0" borderId="0" xfId="22" applyFont="1" applyAlignment="1">
      <alignment vertical="center" wrapText="1"/>
    </xf>
    <xf numFmtId="0" fontId="1" fillId="0" borderId="0" xfId="22" applyFont="1" applyAlignment="1">
      <alignment vertical="center" wrapText="1"/>
    </xf>
    <xf numFmtId="0" fontId="33" fillId="0" borderId="0" xfId="22" applyFont="1" applyAlignment="1">
      <alignment vertical="center" wrapText="1"/>
    </xf>
    <xf numFmtId="0" fontId="54" fillId="0" borderId="0" xfId="29" applyAlignment="1">
      <alignment vertical="center"/>
    </xf>
    <xf numFmtId="0" fontId="54" fillId="0" borderId="0" xfId="28" applyAlignment="1">
      <alignment vertical="center"/>
    </xf>
    <xf numFmtId="0" fontId="31" fillId="0" borderId="0" xfId="28" applyFont="1" applyAlignment="1">
      <alignment vertical="center"/>
    </xf>
    <xf numFmtId="0" fontId="1" fillId="0" borderId="0" xfId="28" applyFont="1" applyAlignment="1">
      <alignment vertical="center"/>
    </xf>
    <xf numFmtId="0" fontId="28" fillId="3" borderId="0" xfId="0" applyFont="1" applyFill="1" applyBorder="1" applyAlignment="1">
      <alignment horizontal="right" vertical="center" wrapText="1" readingOrder="2"/>
    </xf>
    <xf numFmtId="49" fontId="8" fillId="2" borderId="4" xfId="22" applyNumberFormat="1" applyFont="1" applyFill="1" applyBorder="1" applyAlignment="1">
      <alignment horizontal="center" wrapText="1"/>
    </xf>
    <xf numFmtId="49" fontId="10" fillId="2" borderId="7" xfId="22" applyNumberFormat="1" applyFont="1" applyFill="1" applyBorder="1" applyAlignment="1">
      <alignment horizontal="center" vertical="top" wrapText="1"/>
    </xf>
    <xf numFmtId="0" fontId="15" fillId="6" borderId="28" xfId="28" applyFont="1" applyFill="1" applyBorder="1" applyAlignment="1">
      <alignment horizontal="right" vertical="center" wrapText="1" indent="1"/>
    </xf>
    <xf numFmtId="0" fontId="15" fillId="6" borderId="29" xfId="28" applyFont="1" applyFill="1" applyBorder="1" applyAlignment="1">
      <alignment horizontal="right" vertical="center" wrapText="1" indent="1"/>
    </xf>
    <xf numFmtId="0" fontId="12" fillId="2" borderId="19" xfId="28" applyFont="1" applyFill="1" applyBorder="1" applyAlignment="1">
      <alignment horizontal="right" vertical="center" wrapText="1"/>
    </xf>
    <xf numFmtId="49" fontId="4" fillId="0" borderId="57" xfId="28" applyNumberFormat="1" applyFont="1" applyFill="1" applyBorder="1" applyAlignment="1">
      <alignment horizontal="center" vertical="center" wrapText="1"/>
    </xf>
    <xf numFmtId="165" fontId="1" fillId="4" borderId="75" xfId="0" applyNumberFormat="1" applyFont="1" applyFill="1" applyBorder="1" applyAlignment="1">
      <alignment horizontal="right" vertical="center"/>
    </xf>
    <xf numFmtId="165" fontId="8" fillId="2" borderId="69" xfId="0" applyNumberFormat="1" applyFont="1" applyFill="1" applyBorder="1" applyAlignment="1">
      <alignment horizontal="right" vertical="center"/>
    </xf>
    <xf numFmtId="165" fontId="8" fillId="4" borderId="75" xfId="0" applyNumberFormat="1" applyFont="1" applyFill="1" applyBorder="1" applyAlignment="1">
      <alignment horizontal="right" vertical="center"/>
    </xf>
    <xf numFmtId="165" fontId="8" fillId="4" borderId="69" xfId="0" applyNumberFormat="1" applyFont="1" applyFill="1" applyBorder="1" applyAlignment="1">
      <alignment horizontal="right" vertical="center"/>
    </xf>
    <xf numFmtId="165" fontId="8" fillId="4" borderId="14" xfId="0" applyNumberFormat="1" applyFont="1" applyFill="1" applyBorder="1" applyAlignment="1">
      <alignment horizontal="right" vertical="center"/>
    </xf>
    <xf numFmtId="165" fontId="8" fillId="2" borderId="35" xfId="0" applyNumberFormat="1" applyFont="1" applyFill="1" applyBorder="1" applyAlignment="1">
      <alignment horizontal="right" vertical="center"/>
    </xf>
    <xf numFmtId="165" fontId="8" fillId="4" borderId="38" xfId="0" applyNumberFormat="1" applyFont="1" applyFill="1" applyBorder="1" applyAlignment="1">
      <alignment horizontal="right" vertical="center"/>
    </xf>
    <xf numFmtId="165" fontId="8" fillId="2" borderId="38" xfId="0" applyNumberFormat="1" applyFont="1" applyFill="1" applyBorder="1" applyAlignment="1">
      <alignment horizontal="right" vertical="center"/>
    </xf>
    <xf numFmtId="165" fontId="8" fillId="2" borderId="45" xfId="0" applyNumberFormat="1" applyFont="1" applyFill="1" applyBorder="1" applyAlignment="1">
      <alignment horizontal="right" vertical="center"/>
    </xf>
    <xf numFmtId="165" fontId="8" fillId="2" borderId="0" xfId="0" applyNumberFormat="1" applyFont="1" applyFill="1" applyBorder="1" applyAlignment="1">
      <alignment horizontal="right" vertical="center"/>
    </xf>
    <xf numFmtId="0" fontId="89" fillId="0" borderId="0" xfId="58" applyFont="1" applyAlignment="1">
      <alignment vertical="center"/>
    </xf>
    <xf numFmtId="0" fontId="89" fillId="0" borderId="0" xfId="58" applyFont="1" applyAlignment="1">
      <alignment vertical="center" wrapText="1"/>
    </xf>
    <xf numFmtId="0" fontId="91" fillId="0" borderId="0" xfId="58" applyFont="1" applyAlignment="1">
      <alignment horizontal="center" vertical="center" wrapText="1"/>
    </xf>
    <xf numFmtId="0" fontId="89" fillId="0" borderId="0" xfId="58" applyFont="1" applyAlignment="1">
      <alignment horizontal="right" vertical="center" wrapText="1"/>
    </xf>
    <xf numFmtId="0" fontId="98" fillId="2" borderId="32" xfId="58" applyFont="1" applyFill="1" applyBorder="1" applyAlignment="1">
      <alignment horizontal="center" vertical="center" wrapText="1"/>
    </xf>
    <xf numFmtId="0" fontId="91" fillId="2" borderId="14" xfId="58" applyFont="1" applyFill="1" applyBorder="1" applyAlignment="1">
      <alignment horizontal="center" vertical="center" wrapText="1"/>
    </xf>
    <xf numFmtId="0" fontId="99" fillId="0" borderId="0" xfId="58" applyFont="1" applyAlignment="1">
      <alignment vertical="center" wrapText="1"/>
    </xf>
    <xf numFmtId="0" fontId="100" fillId="3" borderId="76" xfId="0" applyFont="1" applyFill="1" applyBorder="1" applyAlignment="1">
      <alignment horizontal="center" vertical="center" wrapText="1" readingOrder="1"/>
    </xf>
    <xf numFmtId="0" fontId="100" fillId="3" borderId="77" xfId="0" applyFont="1" applyFill="1" applyBorder="1" applyAlignment="1">
      <alignment horizontal="left" vertical="center" wrapText="1" readingOrder="1"/>
    </xf>
    <xf numFmtId="1" fontId="8" fillId="4" borderId="32" xfId="58" applyNumberFormat="1" applyFont="1" applyFill="1" applyBorder="1" applyAlignment="1">
      <alignment horizontal="right" vertical="center" wrapText="1" readingOrder="1"/>
    </xf>
    <xf numFmtId="1" fontId="101" fillId="4" borderId="32" xfId="58" applyNumberFormat="1" applyFont="1" applyFill="1" applyBorder="1" applyAlignment="1">
      <alignment horizontal="right" vertical="center" wrapText="1" readingOrder="1"/>
    </xf>
    <xf numFmtId="49" fontId="95" fillId="5" borderId="8" xfId="0" applyNumberFormat="1" applyFont="1" applyFill="1" applyBorder="1" applyAlignment="1">
      <alignment horizontal="center" vertical="center" wrapText="1" readingOrder="1"/>
    </xf>
    <xf numFmtId="0" fontId="95" fillId="5" borderId="9" xfId="0" applyFont="1" applyFill="1" applyBorder="1" applyAlignment="1">
      <alignment horizontal="left" vertical="center" wrapText="1" readingOrder="1"/>
    </xf>
    <xf numFmtId="1" fontId="8" fillId="2" borderId="10" xfId="58" applyNumberFormat="1" applyFont="1" applyFill="1" applyBorder="1" applyAlignment="1">
      <alignment horizontal="right" vertical="center" wrapText="1" readingOrder="1"/>
    </xf>
    <xf numFmtId="1" fontId="101" fillId="2" borderId="10" xfId="58" applyNumberFormat="1" applyFont="1" applyFill="1" applyBorder="1" applyAlignment="1">
      <alignment horizontal="right" vertical="center" wrapText="1" readingOrder="1"/>
    </xf>
    <xf numFmtId="0" fontId="99" fillId="6" borderId="0" xfId="58" applyFont="1" applyFill="1" applyAlignment="1">
      <alignment vertical="center" wrapText="1"/>
    </xf>
    <xf numFmtId="49" fontId="95" fillId="0" borderId="8" xfId="0" applyNumberFormat="1" applyFont="1" applyBorder="1" applyAlignment="1">
      <alignment horizontal="center" vertical="center" wrapText="1" readingOrder="1"/>
    </xf>
    <xf numFmtId="0" fontId="95" fillId="0" borderId="9" xfId="0" applyFont="1" applyBorder="1" applyAlignment="1">
      <alignment horizontal="left" vertical="center" wrapText="1" readingOrder="1"/>
    </xf>
    <xf numFmtId="1" fontId="8" fillId="6" borderId="10" xfId="58" applyNumberFormat="1" applyFont="1" applyFill="1" applyBorder="1" applyAlignment="1">
      <alignment horizontal="right" vertical="center" wrapText="1" readingOrder="1"/>
    </xf>
    <xf numFmtId="1" fontId="101" fillId="6" borderId="10" xfId="58" applyNumberFormat="1" applyFont="1" applyFill="1" applyBorder="1" applyAlignment="1">
      <alignment horizontal="right" vertical="center" wrapText="1" readingOrder="1"/>
    </xf>
    <xf numFmtId="49" fontId="91" fillId="5" borderId="8" xfId="0" applyNumberFormat="1" applyFont="1" applyFill="1" applyBorder="1" applyAlignment="1">
      <alignment horizontal="center" vertical="center" wrapText="1" readingOrder="1"/>
    </xf>
    <xf numFmtId="0" fontId="91" fillId="5" borderId="9" xfId="0" applyFont="1" applyFill="1" applyBorder="1" applyAlignment="1">
      <alignment horizontal="left" vertical="center" wrapText="1" readingOrder="1"/>
    </xf>
    <xf numFmtId="0" fontId="100" fillId="3" borderId="8" xfId="0" applyFont="1" applyFill="1" applyBorder="1" applyAlignment="1">
      <alignment horizontal="center" vertical="center" wrapText="1" readingOrder="1"/>
    </xf>
    <xf numFmtId="0" fontId="100" fillId="3" borderId="9" xfId="0" applyFont="1" applyFill="1" applyBorder="1" applyAlignment="1">
      <alignment horizontal="left" vertical="center" wrapText="1" readingOrder="1"/>
    </xf>
    <xf numFmtId="1" fontId="8" fillId="4" borderId="10" xfId="58" applyNumberFormat="1" applyFont="1" applyFill="1" applyBorder="1" applyAlignment="1">
      <alignment horizontal="right" vertical="center" wrapText="1" readingOrder="1"/>
    </xf>
    <xf numFmtId="1" fontId="101" fillId="4" borderId="10" xfId="58" applyNumberFormat="1" applyFont="1" applyFill="1" applyBorder="1" applyAlignment="1">
      <alignment horizontal="right" vertical="center" wrapText="1" readingOrder="1"/>
    </xf>
    <xf numFmtId="0" fontId="95" fillId="5" borderId="8" xfId="0" applyFont="1" applyFill="1" applyBorder="1" applyAlignment="1">
      <alignment horizontal="center" vertical="center" wrapText="1" readingOrder="1"/>
    </xf>
    <xf numFmtId="0" fontId="89" fillId="6" borderId="0" xfId="58" applyFont="1" applyFill="1" applyAlignment="1">
      <alignment vertical="center" wrapText="1"/>
    </xf>
    <xf numFmtId="0" fontId="91" fillId="0" borderId="8" xfId="0" applyFont="1" applyBorder="1" applyAlignment="1">
      <alignment horizontal="center" vertical="center" wrapText="1" readingOrder="1"/>
    </xf>
    <xf numFmtId="0" fontId="91" fillId="0" borderId="9" xfId="0" applyFont="1" applyBorder="1" applyAlignment="1">
      <alignment horizontal="left" vertical="center" wrapText="1" readingOrder="1"/>
    </xf>
    <xf numFmtId="0" fontId="91" fillId="5" borderId="8" xfId="0" applyFont="1" applyFill="1" applyBorder="1" applyAlignment="1">
      <alignment horizontal="center" vertical="center" wrapText="1" readingOrder="1"/>
    </xf>
    <xf numFmtId="0" fontId="95" fillId="0" borderId="8" xfId="0" applyFont="1" applyBorder="1" applyAlignment="1">
      <alignment horizontal="center" vertical="center" wrapText="1" readingOrder="1"/>
    </xf>
    <xf numFmtId="0" fontId="104" fillId="3" borderId="18" xfId="0" applyFont="1" applyFill="1" applyBorder="1" applyAlignment="1">
      <alignment horizontal="right" vertical="center" wrapText="1" indent="1" readingOrder="2"/>
    </xf>
    <xf numFmtId="0" fontId="104" fillId="3" borderId="0" xfId="0" applyFont="1" applyFill="1" applyBorder="1" applyAlignment="1">
      <alignment horizontal="right" vertical="center" wrapText="1" indent="1" readingOrder="2"/>
    </xf>
    <xf numFmtId="0" fontId="95" fillId="5" borderId="13" xfId="0" applyFont="1" applyFill="1" applyBorder="1" applyAlignment="1">
      <alignment horizontal="center" vertical="center" wrapText="1" readingOrder="1"/>
    </xf>
    <xf numFmtId="0" fontId="95" fillId="5" borderId="24" xfId="0" applyFont="1" applyFill="1" applyBorder="1" applyAlignment="1">
      <alignment horizontal="left" vertical="center" wrapText="1" readingOrder="1"/>
    </xf>
    <xf numFmtId="1" fontId="8" fillId="2" borderId="14" xfId="58" applyNumberFormat="1" applyFont="1" applyFill="1" applyBorder="1" applyAlignment="1">
      <alignment horizontal="right" vertical="center" wrapText="1" readingOrder="1"/>
    </xf>
    <xf numFmtId="1" fontId="101" fillId="2" borderId="14" xfId="58" applyNumberFormat="1" applyFont="1" applyFill="1" applyBorder="1" applyAlignment="1">
      <alignment horizontal="right" vertical="center" wrapText="1" readingOrder="1"/>
    </xf>
    <xf numFmtId="0" fontId="89" fillId="0" borderId="0" xfId="58" applyFont="1" applyFill="1" applyAlignment="1">
      <alignment vertical="center" wrapText="1"/>
    </xf>
    <xf numFmtId="1" fontId="8" fillId="0" borderId="10" xfId="58" applyNumberFormat="1" applyFont="1" applyFill="1" applyBorder="1" applyAlignment="1">
      <alignment horizontal="right" vertical="center" wrapText="1" readingOrder="1"/>
    </xf>
    <xf numFmtId="1" fontId="101" fillId="0" borderId="10" xfId="58" applyNumberFormat="1" applyFont="1" applyFill="1" applyBorder="1" applyAlignment="1">
      <alignment horizontal="right" vertical="center" wrapText="1" readingOrder="1"/>
    </xf>
    <xf numFmtId="0" fontId="91" fillId="5" borderId="13" xfId="0" applyFont="1" applyFill="1" applyBorder="1" applyAlignment="1">
      <alignment horizontal="center" vertical="center" wrapText="1" readingOrder="1"/>
    </xf>
    <xf numFmtId="0" fontId="91" fillId="5" borderId="24" xfId="0" applyFont="1" applyFill="1" applyBorder="1" applyAlignment="1">
      <alignment horizontal="left" vertical="center" wrapText="1" readingOrder="1"/>
    </xf>
    <xf numFmtId="0" fontId="91" fillId="0" borderId="8" xfId="0" applyFont="1" applyFill="1" applyBorder="1" applyAlignment="1">
      <alignment horizontal="center" vertical="center" wrapText="1" readingOrder="1"/>
    </xf>
    <xf numFmtId="0" fontId="91" fillId="0" borderId="9" xfId="0" applyFont="1" applyFill="1" applyBorder="1" applyAlignment="1">
      <alignment horizontal="left" vertical="center" wrapText="1" readingOrder="1"/>
    </xf>
    <xf numFmtId="49" fontId="95" fillId="0" borderId="25" xfId="58" applyNumberFormat="1" applyFont="1" applyFill="1" applyBorder="1" applyAlignment="1">
      <alignment vertical="center" wrapText="1"/>
    </xf>
    <xf numFmtId="0" fontId="105" fillId="0" borderId="0" xfId="58" applyFont="1" applyAlignment="1">
      <alignment vertical="center" wrapText="1"/>
    </xf>
    <xf numFmtId="1" fontId="89" fillId="0" borderId="0" xfId="58" applyNumberFormat="1" applyFont="1" applyAlignment="1">
      <alignment vertical="center" wrapText="1"/>
    </xf>
    <xf numFmtId="0" fontId="89" fillId="0" borderId="0" xfId="0" applyFont="1" applyAlignment="1">
      <alignment vertical="center"/>
    </xf>
    <xf numFmtId="0" fontId="108" fillId="0" borderId="0" xfId="0" applyFont="1" applyAlignment="1">
      <alignment vertical="center"/>
    </xf>
    <xf numFmtId="49" fontId="98" fillId="2" borderId="10" xfId="0" applyNumberFormat="1" applyFont="1" applyFill="1" applyBorder="1" applyAlignment="1">
      <alignment horizontal="center" vertical="center"/>
    </xf>
    <xf numFmtId="49" fontId="95" fillId="2" borderId="14"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165" fontId="101" fillId="4" borderId="4" xfId="0" applyNumberFormat="1" applyFont="1" applyFill="1" applyBorder="1" applyAlignment="1">
      <alignment horizontal="right" vertical="center"/>
    </xf>
    <xf numFmtId="165" fontId="101" fillId="2" borderId="4" xfId="0" applyNumberFormat="1" applyFont="1" applyFill="1" applyBorder="1" applyAlignment="1">
      <alignment vertical="center"/>
    </xf>
    <xf numFmtId="165" fontId="101" fillId="2" borderId="4" xfId="0" applyNumberFormat="1" applyFont="1" applyFill="1" applyBorder="1" applyAlignment="1">
      <alignment horizontal="right" vertical="center"/>
    </xf>
    <xf numFmtId="49" fontId="91" fillId="4" borderId="8" xfId="0" applyNumberFormat="1" applyFont="1" applyFill="1" applyBorder="1" applyAlignment="1">
      <alignment horizontal="center" vertical="center" wrapText="1" readingOrder="1"/>
    </xf>
    <xf numFmtId="0" fontId="91" fillId="4" borderId="9" xfId="0" applyFont="1" applyFill="1" applyBorder="1" applyAlignment="1">
      <alignment horizontal="left" vertical="center" wrapText="1" readingOrder="1"/>
    </xf>
    <xf numFmtId="165" fontId="101" fillId="4" borderId="4" xfId="0" applyNumberFormat="1" applyFont="1" applyFill="1" applyBorder="1" applyAlignment="1">
      <alignment vertical="center"/>
    </xf>
    <xf numFmtId="0" fontId="100" fillId="2" borderId="8" xfId="0" applyFont="1" applyFill="1" applyBorder="1" applyAlignment="1">
      <alignment horizontal="center" vertical="center" wrapText="1" readingOrder="1"/>
    </xf>
    <xf numFmtId="0" fontId="100" fillId="2" borderId="9" xfId="0" applyFont="1" applyFill="1" applyBorder="1" applyAlignment="1">
      <alignment horizontal="left" vertical="center" wrapText="1" readingOrder="1"/>
    </xf>
    <xf numFmtId="0" fontId="95" fillId="4" borderId="8" xfId="0" applyFont="1" applyFill="1" applyBorder="1" applyAlignment="1">
      <alignment horizontal="center" vertical="center" wrapText="1" readingOrder="1"/>
    </xf>
    <xf numFmtId="0" fontId="95" fillId="4" borderId="9" xfId="0" applyFont="1" applyFill="1" applyBorder="1" applyAlignment="1">
      <alignment horizontal="left" vertical="center" wrapText="1" readingOrder="1"/>
    </xf>
    <xf numFmtId="0" fontId="108" fillId="0" borderId="0" xfId="0" applyFont="1" applyBorder="1" applyAlignment="1">
      <alignment vertical="center"/>
    </xf>
    <xf numFmtId="0" fontId="91" fillId="4" borderId="8" xfId="0" applyFont="1" applyFill="1" applyBorder="1" applyAlignment="1">
      <alignment horizontal="center" vertical="center" wrapText="1" readingOrder="1"/>
    </xf>
    <xf numFmtId="0" fontId="108" fillId="4" borderId="0" xfId="0" applyFont="1" applyFill="1" applyBorder="1" applyAlignment="1">
      <alignment vertical="center"/>
    </xf>
    <xf numFmtId="0" fontId="95" fillId="2" borderId="8" xfId="0" applyFont="1" applyFill="1" applyBorder="1" applyAlignment="1">
      <alignment horizontal="center" vertical="center" wrapText="1" readingOrder="1"/>
    </xf>
    <xf numFmtId="0" fontId="95" fillId="2" borderId="9" xfId="0" applyFont="1" applyFill="1" applyBorder="1" applyAlignment="1">
      <alignment horizontal="left" vertical="center" wrapText="1" readingOrder="1"/>
    </xf>
    <xf numFmtId="0" fontId="95" fillId="0" borderId="8" xfId="0" applyFont="1" applyFill="1" applyBorder="1" applyAlignment="1">
      <alignment horizontal="center" vertical="center" wrapText="1" readingOrder="1"/>
    </xf>
    <xf numFmtId="0" fontId="95" fillId="0" borderId="9" xfId="0" applyFont="1" applyFill="1" applyBorder="1" applyAlignment="1">
      <alignment horizontal="left" vertical="center" wrapText="1" readingOrder="1"/>
    </xf>
    <xf numFmtId="165" fontId="8" fillId="0" borderId="4" xfId="0" applyNumberFormat="1" applyFont="1" applyFill="1" applyBorder="1" applyAlignment="1">
      <alignment horizontal="right" vertical="center"/>
    </xf>
    <xf numFmtId="165" fontId="101" fillId="0" borderId="4" xfId="0" applyNumberFormat="1" applyFont="1" applyFill="1" applyBorder="1" applyAlignment="1">
      <alignment vertical="center"/>
    </xf>
    <xf numFmtId="165" fontId="101" fillId="0" borderId="4" xfId="0" applyNumberFormat="1" applyFont="1" applyFill="1" applyBorder="1" applyAlignment="1">
      <alignment horizontal="right" vertical="center"/>
    </xf>
    <xf numFmtId="0" fontId="108" fillId="0" borderId="0" xfId="0" applyFont="1" applyFill="1" applyAlignment="1">
      <alignment vertical="center"/>
    </xf>
    <xf numFmtId="0" fontId="103" fillId="4" borderId="18" xfId="0" applyFont="1" applyFill="1" applyBorder="1" applyAlignment="1">
      <alignment horizontal="right" vertical="center" wrapText="1" readingOrder="2"/>
    </xf>
    <xf numFmtId="0" fontId="103" fillId="4" borderId="0" xfId="0" applyFont="1" applyFill="1" applyBorder="1" applyAlignment="1">
      <alignment horizontal="right" vertical="center" wrapText="1" readingOrder="2"/>
    </xf>
    <xf numFmtId="0" fontId="100" fillId="3" borderId="0" xfId="0" applyFont="1" applyFill="1" applyBorder="1" applyAlignment="1">
      <alignment horizontal="center" vertical="center" wrapText="1" readingOrder="1"/>
    </xf>
    <xf numFmtId="0" fontId="100" fillId="3" borderId="0" xfId="0" applyFont="1" applyFill="1" applyBorder="1" applyAlignment="1">
      <alignment horizontal="left" vertical="center" wrapText="1" readingOrder="1"/>
    </xf>
    <xf numFmtId="165" fontId="101" fillId="4" borderId="0" xfId="0" applyNumberFormat="1" applyFont="1" applyFill="1" applyBorder="1" applyAlignment="1">
      <alignment vertical="center"/>
    </xf>
    <xf numFmtId="165" fontId="101" fillId="4" borderId="0" xfId="0" applyNumberFormat="1" applyFont="1" applyFill="1" applyBorder="1" applyAlignment="1">
      <alignment horizontal="right" vertical="center"/>
    </xf>
    <xf numFmtId="0" fontId="91" fillId="4" borderId="0" xfId="0" applyFont="1" applyFill="1" applyBorder="1" applyAlignment="1">
      <alignment horizontal="center" vertical="center" wrapText="1" readingOrder="1"/>
    </xf>
    <xf numFmtId="0" fontId="91" fillId="4" borderId="0" xfId="0" applyFont="1" applyFill="1" applyBorder="1" applyAlignment="1">
      <alignment horizontal="left" vertical="center" wrapText="1" readingOrder="1"/>
    </xf>
    <xf numFmtId="165" fontId="101" fillId="4" borderId="16" xfId="0" applyNumberFormat="1" applyFont="1" applyFill="1" applyBorder="1" applyAlignment="1">
      <alignment horizontal="right" vertical="center"/>
    </xf>
    <xf numFmtId="0" fontId="104" fillId="4" borderId="18" xfId="0" applyFont="1" applyFill="1" applyBorder="1" applyAlignment="1">
      <alignment horizontal="right" vertical="center" wrapText="1" indent="1" readingOrder="2"/>
    </xf>
    <xf numFmtId="0" fontId="104" fillId="4" borderId="0" xfId="0" applyFont="1" applyFill="1" applyBorder="1" applyAlignment="1">
      <alignment horizontal="right" vertical="center" wrapText="1" indent="1" readingOrder="2"/>
    </xf>
    <xf numFmtId="0" fontId="91" fillId="0" borderId="0" xfId="0" applyFont="1" applyAlignment="1">
      <alignment horizontal="center" vertical="center"/>
    </xf>
    <xf numFmtId="0" fontId="101" fillId="0" borderId="0" xfId="0" applyFont="1" applyAlignment="1">
      <alignment vertical="center"/>
    </xf>
    <xf numFmtId="0" fontId="109" fillId="0" borderId="0" xfId="0" applyFont="1" applyAlignment="1">
      <alignment vertical="center"/>
    </xf>
    <xf numFmtId="49" fontId="98" fillId="0" borderId="0" xfId="0" applyNumberFormat="1" applyFont="1" applyAlignment="1">
      <alignment horizontal="center" vertical="center"/>
    </xf>
    <xf numFmtId="49" fontId="98" fillId="0" borderId="0" xfId="0" applyNumberFormat="1" applyFont="1" applyAlignment="1">
      <alignment vertical="center"/>
    </xf>
    <xf numFmtId="0" fontId="97" fillId="0" borderId="0" xfId="0" applyFont="1" applyBorder="1" applyAlignment="1">
      <alignment horizontal="center" vertical="center"/>
    </xf>
    <xf numFmtId="49" fontId="97" fillId="0" borderId="0" xfId="0" applyNumberFormat="1" applyFont="1" applyAlignment="1">
      <alignment horizontal="right" vertical="center"/>
    </xf>
    <xf numFmtId="0" fontId="95" fillId="2" borderId="27" xfId="0" applyFont="1" applyFill="1" applyBorder="1" applyAlignment="1">
      <alignment horizontal="center" vertical="center" wrapText="1"/>
    </xf>
    <xf numFmtId="49" fontId="95" fillId="2" borderId="27" xfId="0" applyNumberFormat="1" applyFont="1" applyFill="1" applyBorder="1" applyAlignment="1">
      <alignment horizontal="center" vertical="center"/>
    </xf>
    <xf numFmtId="0" fontId="100" fillId="5" borderId="50" xfId="0" applyFont="1" applyFill="1" applyBorder="1" applyAlignment="1">
      <alignment horizontal="center" vertical="center" wrapText="1" readingOrder="2"/>
    </xf>
    <xf numFmtId="0" fontId="100" fillId="5" borderId="54" xfId="0" applyFont="1" applyFill="1" applyBorder="1" applyAlignment="1">
      <alignment horizontal="center" vertical="center" wrapText="1" readingOrder="2"/>
    </xf>
    <xf numFmtId="0" fontId="100" fillId="5" borderId="55" xfId="0" applyFont="1" applyFill="1" applyBorder="1" applyAlignment="1">
      <alignment horizontal="center" vertical="center" wrapText="1" readingOrder="2"/>
    </xf>
    <xf numFmtId="0" fontId="97" fillId="0" borderId="0" xfId="0" applyFont="1" applyAlignment="1">
      <alignment vertical="center"/>
    </xf>
    <xf numFmtId="165" fontId="8" fillId="4" borderId="0" xfId="0" applyNumberFormat="1" applyFont="1" applyFill="1" applyBorder="1" applyAlignment="1">
      <alignment vertical="center"/>
    </xf>
    <xf numFmtId="0" fontId="5" fillId="0" borderId="0" xfId="0" applyFont="1" applyBorder="1" applyAlignment="1">
      <alignment vertical="center"/>
    </xf>
    <xf numFmtId="165" fontId="8" fillId="4" borderId="16" xfId="0" applyNumberFormat="1" applyFont="1" applyFill="1" applyBorder="1" applyAlignment="1">
      <alignment horizontal="right" vertical="center"/>
    </xf>
    <xf numFmtId="0" fontId="91" fillId="0" borderId="0" xfId="0" applyFont="1" applyAlignment="1">
      <alignment vertical="center"/>
    </xf>
    <xf numFmtId="49" fontId="110" fillId="2" borderId="27" xfId="0" applyNumberFormat="1" applyFont="1" applyFill="1" applyBorder="1" applyAlignment="1">
      <alignment horizontal="center" vertical="center" wrapText="1"/>
    </xf>
    <xf numFmtId="49" fontId="110" fillId="2" borderId="27" xfId="0" applyNumberFormat="1" applyFont="1" applyFill="1" applyBorder="1" applyAlignment="1">
      <alignment horizontal="center" vertical="center" wrapText="1" readingOrder="1"/>
    </xf>
    <xf numFmtId="49" fontId="98" fillId="2" borderId="27" xfId="0" applyNumberFormat="1" applyFont="1" applyFill="1" applyBorder="1" applyAlignment="1">
      <alignment horizontal="center" vertical="center" wrapText="1"/>
    </xf>
    <xf numFmtId="0" fontId="108" fillId="0" borderId="0" xfId="0" applyFont="1" applyAlignment="1">
      <alignment horizontal="center" vertical="center"/>
    </xf>
    <xf numFmtId="165" fontId="108" fillId="0" borderId="0" xfId="0" applyNumberFormat="1" applyFont="1" applyAlignment="1">
      <alignment vertical="center"/>
    </xf>
    <xf numFmtId="0" fontId="90" fillId="0" borderId="0" xfId="0" applyFont="1" applyAlignment="1">
      <alignment vertical="center" wrapText="1" readingOrder="1"/>
    </xf>
    <xf numFmtId="165" fontId="108" fillId="0" borderId="0" xfId="0" applyNumberFormat="1" applyFont="1" applyAlignment="1">
      <alignment horizontal="right" vertical="center"/>
    </xf>
    <xf numFmtId="49" fontId="98" fillId="2" borderId="10" xfId="0" applyNumberFormat="1" applyFont="1" applyFill="1" applyBorder="1" applyAlignment="1">
      <alignment horizontal="center" wrapText="1"/>
    </xf>
    <xf numFmtId="49" fontId="111" fillId="2" borderId="14" xfId="0" applyNumberFormat="1" applyFont="1" applyFill="1" applyBorder="1" applyAlignment="1">
      <alignment horizontal="center" vertical="top" wrapText="1"/>
    </xf>
    <xf numFmtId="49" fontId="110" fillId="2" borderId="14" xfId="0" applyNumberFormat="1" applyFont="1" applyFill="1" applyBorder="1" applyAlignment="1">
      <alignment horizontal="center" vertical="top" wrapText="1"/>
    </xf>
    <xf numFmtId="167" fontId="97" fillId="0" borderId="0" xfId="61" applyNumberFormat="1" applyFont="1" applyAlignment="1">
      <alignment vertical="center"/>
    </xf>
    <xf numFmtId="165" fontId="97" fillId="0" borderId="0" xfId="0" applyNumberFormat="1" applyFont="1" applyAlignment="1">
      <alignment vertical="center"/>
    </xf>
    <xf numFmtId="0" fontId="112" fillId="0" borderId="0" xfId="0" applyFont="1" applyAlignment="1">
      <alignment vertical="center"/>
    </xf>
    <xf numFmtId="49" fontId="97" fillId="0" borderId="0" xfId="62" applyNumberFormat="1" applyFont="1" applyAlignment="1">
      <alignment horizontal="right" vertical="center"/>
    </xf>
    <xf numFmtId="49" fontId="98" fillId="2" borderId="4" xfId="62" applyNumberFormat="1" applyFont="1" applyFill="1" applyBorder="1" applyAlignment="1">
      <alignment horizontal="center"/>
    </xf>
    <xf numFmtId="49" fontId="98" fillId="2" borderId="4" xfId="62" applyNumberFormat="1" applyFont="1" applyFill="1" applyBorder="1" applyAlignment="1">
      <alignment horizontal="center" wrapText="1"/>
    </xf>
    <xf numFmtId="49" fontId="110" fillId="2" borderId="7" xfId="62" applyNumberFormat="1" applyFont="1" applyFill="1" applyBorder="1" applyAlignment="1">
      <alignment horizontal="center" vertical="top" wrapText="1"/>
    </xf>
    <xf numFmtId="164" fontId="101" fillId="4" borderId="4" xfId="61" applyFont="1" applyFill="1" applyBorder="1" applyAlignment="1">
      <alignment horizontal="right" vertical="center"/>
    </xf>
    <xf numFmtId="164" fontId="101" fillId="2" borderId="4" xfId="61" applyFont="1" applyFill="1" applyBorder="1" applyAlignment="1">
      <alignment horizontal="right" vertical="center"/>
    </xf>
    <xf numFmtId="0" fontId="113" fillId="0" borderId="0" xfId="0" applyFont="1" applyAlignment="1">
      <alignment vertical="center"/>
    </xf>
    <xf numFmtId="0" fontId="108" fillId="0" borderId="0" xfId="0" applyFont="1" applyAlignment="1">
      <alignment vertical="center" shrinkToFit="1"/>
    </xf>
    <xf numFmtId="0" fontId="112" fillId="0" borderId="0" xfId="0" applyFont="1" applyAlignment="1">
      <alignment horizontal="center" vertical="center"/>
    </xf>
    <xf numFmtId="0" fontId="112" fillId="0" borderId="0" xfId="0" applyFont="1" applyAlignment="1">
      <alignment horizontal="left" vertical="center"/>
    </xf>
    <xf numFmtId="164" fontId="8" fillId="4" borderId="4" xfId="61" applyFont="1" applyFill="1" applyBorder="1" applyAlignment="1">
      <alignment horizontal="right" vertical="center"/>
    </xf>
    <xf numFmtId="164" fontId="8" fillId="2" borderId="4" xfId="61" applyFont="1" applyFill="1" applyBorder="1" applyAlignment="1">
      <alignment horizontal="right" vertical="center"/>
    </xf>
    <xf numFmtId="0" fontId="9" fillId="0" borderId="12" xfId="0" applyFont="1" applyFill="1" applyBorder="1" applyAlignment="1">
      <alignment horizontal="left" vertical="center" wrapText="1" readingOrder="1"/>
    </xf>
    <xf numFmtId="165" fontId="1" fillId="0" borderId="64" xfId="0" applyNumberFormat="1" applyFont="1" applyFill="1" applyBorder="1" applyAlignment="1">
      <alignment horizontal="right" vertical="center"/>
    </xf>
    <xf numFmtId="165" fontId="8" fillId="0" borderId="64" xfId="0" applyNumberFormat="1" applyFont="1" applyFill="1" applyBorder="1" applyAlignment="1">
      <alignment horizontal="right" vertical="center"/>
    </xf>
    <xf numFmtId="0" fontId="4" fillId="0" borderId="8" xfId="0" applyFont="1" applyFill="1" applyBorder="1" applyAlignment="1">
      <alignment horizontal="left" vertical="center" wrapText="1" readingOrder="1"/>
    </xf>
    <xf numFmtId="165" fontId="1" fillId="0" borderId="4" xfId="0" applyNumberFormat="1" applyFont="1" applyFill="1" applyBorder="1" applyAlignment="1">
      <alignment horizontal="right" vertical="center"/>
    </xf>
    <xf numFmtId="0" fontId="17" fillId="0" borderId="0" xfId="58" applyFont="1" applyAlignment="1">
      <alignment vertical="center" wrapText="1"/>
    </xf>
    <xf numFmtId="0" fontId="4" fillId="0" borderId="12" xfId="0" applyFont="1" applyFill="1" applyBorder="1" applyAlignment="1">
      <alignment horizontal="left" vertical="center" wrapText="1" readingOrder="1"/>
    </xf>
    <xf numFmtId="0" fontId="4" fillId="0" borderId="74" xfId="0" applyFont="1" applyFill="1" applyBorder="1" applyAlignment="1">
      <alignment horizontal="left" vertical="center" wrapText="1" readingOrder="1"/>
    </xf>
    <xf numFmtId="0" fontId="3" fillId="0" borderId="0" xfId="22" applyFont="1" applyAlignment="1">
      <alignment vertical="center"/>
    </xf>
    <xf numFmtId="0" fontId="8" fillId="3" borderId="8" xfId="22" applyFont="1" applyFill="1" applyBorder="1" applyAlignment="1">
      <alignment horizontal="center" vertical="center" wrapText="1" readingOrder="1"/>
    </xf>
    <xf numFmtId="0" fontId="8" fillId="3" borderId="9" xfId="22" applyFont="1" applyFill="1" applyBorder="1" applyAlignment="1">
      <alignment horizontal="left" vertical="center" wrapText="1" readingOrder="1"/>
    </xf>
    <xf numFmtId="165" fontId="1" fillId="4" borderId="1" xfId="22" applyNumberFormat="1" applyFont="1" applyFill="1" applyBorder="1" applyAlignment="1">
      <alignment horizontal="right" vertical="center"/>
    </xf>
    <xf numFmtId="0" fontId="18" fillId="0" borderId="0" xfId="22"/>
    <xf numFmtId="0" fontId="9" fillId="5" borderId="8" xfId="22" applyFont="1" applyFill="1" applyBorder="1" applyAlignment="1">
      <alignment horizontal="center" vertical="center" wrapText="1" readingOrder="1"/>
    </xf>
    <xf numFmtId="0" fontId="9" fillId="5" borderId="9" xfId="22" applyFont="1" applyFill="1" applyBorder="1" applyAlignment="1">
      <alignment horizontal="left" vertical="center" wrapText="1" readingOrder="1"/>
    </xf>
    <xf numFmtId="165" fontId="1" fillId="2" borderId="10" xfId="22" applyNumberFormat="1" applyFont="1" applyFill="1" applyBorder="1" applyAlignment="1">
      <alignment horizontal="right" vertical="center"/>
    </xf>
    <xf numFmtId="0" fontId="9" fillId="0" borderId="8" xfId="22" applyFont="1" applyBorder="1" applyAlignment="1">
      <alignment horizontal="center" vertical="center" wrapText="1" readingOrder="1"/>
    </xf>
    <xf numFmtId="0" fontId="9" fillId="0" borderId="9" xfId="22" applyFont="1" applyBorder="1" applyAlignment="1">
      <alignment horizontal="left" vertical="center" wrapText="1" readingOrder="1"/>
    </xf>
    <xf numFmtId="165" fontId="1" fillId="4" borderId="10" xfId="22" applyNumberFormat="1" applyFont="1" applyFill="1" applyBorder="1" applyAlignment="1">
      <alignment horizontal="right" vertical="center"/>
    </xf>
    <xf numFmtId="0" fontId="4" fillId="5" borderId="8" xfId="22" applyFont="1" applyFill="1" applyBorder="1" applyAlignment="1">
      <alignment horizontal="center" vertical="center" wrapText="1" readingOrder="1"/>
    </xf>
    <xf numFmtId="0" fontId="4" fillId="5" borderId="9" xfId="22" applyFont="1" applyFill="1" applyBorder="1" applyAlignment="1">
      <alignment horizontal="left" vertical="center" wrapText="1" readingOrder="1"/>
    </xf>
    <xf numFmtId="0" fontId="9" fillId="3" borderId="8" xfId="22" applyFont="1" applyFill="1" applyBorder="1" applyAlignment="1">
      <alignment horizontal="center" vertical="center" wrapText="1" readingOrder="1"/>
    </xf>
    <xf numFmtId="0" fontId="9" fillId="3" borderId="9" xfId="22" applyFont="1" applyFill="1" applyBorder="1" applyAlignment="1">
      <alignment horizontal="left" vertical="center" wrapText="1" readingOrder="1"/>
    </xf>
    <xf numFmtId="165" fontId="1" fillId="4" borderId="4" xfId="22" applyNumberFormat="1" applyFont="1" applyFill="1" applyBorder="1" applyAlignment="1">
      <alignment horizontal="right" vertical="center"/>
    </xf>
    <xf numFmtId="165" fontId="1" fillId="2" borderId="4" xfId="22" applyNumberFormat="1" applyFont="1" applyFill="1" applyBorder="1" applyAlignment="1">
      <alignment horizontal="right" vertical="center"/>
    </xf>
    <xf numFmtId="0" fontId="4" fillId="0" borderId="8" xfId="22" applyFont="1" applyBorder="1" applyAlignment="1">
      <alignment horizontal="center" vertical="center" wrapText="1" readingOrder="1"/>
    </xf>
    <xf numFmtId="0" fontId="4" fillId="0" borderId="9" xfId="22" applyFont="1" applyBorder="1" applyAlignment="1">
      <alignment horizontal="left" vertical="center" wrapText="1" readingOrder="1"/>
    </xf>
    <xf numFmtId="165" fontId="1" fillId="2" borderId="0" xfId="22" applyNumberFormat="1" applyFont="1" applyFill="1" applyBorder="1" applyAlignment="1">
      <alignment horizontal="right" vertical="center"/>
    </xf>
    <xf numFmtId="165" fontId="1" fillId="4" borderId="0" xfId="22" applyNumberFormat="1" applyFont="1" applyFill="1" applyBorder="1" applyAlignment="1">
      <alignment horizontal="right" vertical="center"/>
    </xf>
    <xf numFmtId="0" fontId="9" fillId="5" borderId="12" xfId="22" applyFont="1" applyFill="1" applyBorder="1" applyAlignment="1">
      <alignment horizontal="left" vertical="center" wrapText="1" readingOrder="1"/>
    </xf>
    <xf numFmtId="0" fontId="9" fillId="5" borderId="13" xfId="22" applyFont="1" applyFill="1" applyBorder="1" applyAlignment="1">
      <alignment horizontal="center" vertical="center" wrapText="1" readingOrder="1"/>
    </xf>
    <xf numFmtId="0" fontId="9" fillId="5" borderId="13" xfId="22" applyFont="1" applyFill="1" applyBorder="1" applyAlignment="1">
      <alignment horizontal="left" vertical="center" wrapText="1" readingOrder="1"/>
    </xf>
    <xf numFmtId="165" fontId="1" fillId="2" borderId="14" xfId="22" applyNumberFormat="1" applyFont="1" applyFill="1" applyBorder="1" applyAlignment="1">
      <alignment horizontal="right" vertical="center"/>
    </xf>
    <xf numFmtId="0" fontId="4" fillId="2" borderId="8" xfId="22" applyFont="1" applyFill="1" applyBorder="1" applyAlignment="1">
      <alignment horizontal="center" vertical="center" wrapText="1" readingOrder="1"/>
    </xf>
    <xf numFmtId="0" fontId="9" fillId="2" borderId="8" xfId="22" applyFont="1" applyFill="1" applyBorder="1" applyAlignment="1">
      <alignment horizontal="center" vertical="center" wrapText="1" readingOrder="1"/>
    </xf>
    <xf numFmtId="0" fontId="9" fillId="2" borderId="9" xfId="22" applyFont="1" applyFill="1" applyBorder="1" applyAlignment="1">
      <alignment horizontal="left" vertical="center" wrapText="1" readingOrder="1"/>
    </xf>
    <xf numFmtId="0" fontId="4" fillId="5" borderId="13" xfId="22" applyFont="1" applyFill="1" applyBorder="1" applyAlignment="1">
      <alignment horizontal="center" vertical="center" wrapText="1" readingOrder="1"/>
    </xf>
    <xf numFmtId="0" fontId="4" fillId="5" borderId="24" xfId="22" applyFont="1" applyFill="1" applyBorder="1" applyAlignment="1">
      <alignment horizontal="left" vertical="center" wrapText="1" readingOrder="1"/>
    </xf>
    <xf numFmtId="0" fontId="9" fillId="4" borderId="8" xfId="22" applyFont="1" applyFill="1" applyBorder="1" applyAlignment="1">
      <alignment horizontal="center" vertical="center" wrapText="1" readingOrder="1"/>
    </xf>
    <xf numFmtId="0" fontId="9" fillId="4" borderId="9" xfId="22" applyFont="1" applyFill="1" applyBorder="1" applyAlignment="1">
      <alignment horizontal="left" vertical="center" wrapText="1" readingOrder="1"/>
    </xf>
    <xf numFmtId="0" fontId="4" fillId="2" borderId="9" xfId="22" applyFont="1" applyFill="1" applyBorder="1" applyAlignment="1">
      <alignment horizontal="left" vertical="center" wrapText="1" readingOrder="1"/>
    </xf>
    <xf numFmtId="0" fontId="4" fillId="4" borderId="8" xfId="22" applyFont="1" applyFill="1" applyBorder="1" applyAlignment="1">
      <alignment horizontal="center" vertical="center" wrapText="1" readingOrder="1"/>
    </xf>
    <xf numFmtId="0" fontId="4" fillId="4" borderId="9" xfId="22" applyFont="1" applyFill="1" applyBorder="1" applyAlignment="1">
      <alignment horizontal="left" vertical="center" wrapText="1" readingOrder="1"/>
    </xf>
    <xf numFmtId="0" fontId="4" fillId="0" borderId="0" xfId="22" applyFont="1" applyAlignment="1">
      <alignment horizontal="right"/>
    </xf>
    <xf numFmtId="0" fontId="5" fillId="0" borderId="0" xfId="22" applyFont="1" applyAlignment="1">
      <alignment vertical="center"/>
    </xf>
    <xf numFmtId="0" fontId="8" fillId="2" borderId="8" xfId="22" applyFont="1" applyFill="1" applyBorder="1" applyAlignment="1">
      <alignment horizontal="center" vertical="center" wrapText="1" readingOrder="1"/>
    </xf>
    <xf numFmtId="0" fontId="8" fillId="2" borderId="9" xfId="22" applyFont="1" applyFill="1" applyBorder="1" applyAlignment="1">
      <alignment horizontal="left" vertical="center" wrapText="1" readingOrder="1"/>
    </xf>
    <xf numFmtId="165" fontId="8" fillId="4" borderId="27" xfId="22" applyNumberFormat="1" applyFont="1" applyFill="1" applyBorder="1" applyAlignment="1">
      <alignment horizontal="right" vertical="center"/>
    </xf>
    <xf numFmtId="0" fontId="18" fillId="0" borderId="0" xfId="22" applyAlignment="1">
      <alignment horizontal="center"/>
    </xf>
    <xf numFmtId="166" fontId="18" fillId="0" borderId="0" xfId="22" applyNumberFormat="1"/>
    <xf numFmtId="0" fontId="8" fillId="3" borderId="60" xfId="22" applyFont="1" applyFill="1" applyBorder="1" applyAlignment="1">
      <alignment horizontal="left" vertical="center" wrapText="1" readingOrder="1"/>
    </xf>
    <xf numFmtId="0" fontId="9" fillId="0" borderId="12" xfId="22" applyFont="1" applyBorder="1" applyAlignment="1">
      <alignment horizontal="left" vertical="center" wrapText="1" readingOrder="1"/>
    </xf>
    <xf numFmtId="0" fontId="4" fillId="5" borderId="12" xfId="22" applyFont="1" applyFill="1" applyBorder="1" applyAlignment="1">
      <alignment horizontal="left" vertical="center" wrapText="1" readingOrder="1"/>
    </xf>
    <xf numFmtId="0" fontId="22" fillId="0" borderId="12" xfId="22" applyFont="1" applyBorder="1" applyAlignment="1">
      <alignment horizontal="left" vertical="center" wrapText="1" readingOrder="1"/>
    </xf>
    <xf numFmtId="0" fontId="4" fillId="0" borderId="12" xfId="22" applyFont="1" applyBorder="1" applyAlignment="1">
      <alignment horizontal="left" vertical="center" wrapText="1" readingOrder="1"/>
    </xf>
    <xf numFmtId="0" fontId="9" fillId="5" borderId="61" xfId="22" applyFont="1" applyFill="1" applyBorder="1" applyAlignment="1">
      <alignment horizontal="left" vertical="center" wrapText="1" readingOrder="1"/>
    </xf>
    <xf numFmtId="165" fontId="1" fillId="2" borderId="7" xfId="22" applyNumberFormat="1" applyFont="1" applyFill="1" applyBorder="1" applyAlignment="1">
      <alignment horizontal="right" vertical="center"/>
    </xf>
    <xf numFmtId="0" fontId="4" fillId="0" borderId="62" xfId="22" applyFont="1" applyBorder="1" applyAlignment="1">
      <alignment horizontal="left" vertical="center" wrapText="1" readingOrder="1"/>
    </xf>
    <xf numFmtId="165" fontId="1" fillId="4" borderId="63" xfId="22" applyNumberFormat="1" applyFont="1" applyFill="1" applyBorder="1" applyAlignment="1">
      <alignment horizontal="right" vertical="center"/>
    </xf>
    <xf numFmtId="165" fontId="1" fillId="2" borderId="64" xfId="22" applyNumberFormat="1" applyFont="1" applyFill="1" applyBorder="1" applyAlignment="1">
      <alignment horizontal="right" vertical="center"/>
    </xf>
    <xf numFmtId="165" fontId="1" fillId="4" borderId="64" xfId="22" applyNumberFormat="1" applyFont="1" applyFill="1" applyBorder="1" applyAlignment="1">
      <alignment horizontal="right" vertical="center"/>
    </xf>
    <xf numFmtId="0" fontId="9" fillId="0" borderId="62" xfId="22" applyFont="1" applyBorder="1" applyAlignment="1">
      <alignment horizontal="left" vertical="center" wrapText="1" readingOrder="1"/>
    </xf>
    <xf numFmtId="0" fontId="4" fillId="0" borderId="61" xfId="22" applyFont="1" applyBorder="1" applyAlignment="1">
      <alignment horizontal="left" vertical="center" wrapText="1" readingOrder="1"/>
    </xf>
    <xf numFmtId="165" fontId="1" fillId="4" borderId="69" xfId="22" applyNumberFormat="1" applyFont="1" applyFill="1" applyBorder="1" applyAlignment="1">
      <alignment horizontal="right" vertical="center"/>
    </xf>
    <xf numFmtId="165" fontId="1" fillId="2" borderId="70" xfId="22" applyNumberFormat="1" applyFont="1" applyFill="1" applyBorder="1" applyAlignment="1">
      <alignment horizontal="right" vertical="center"/>
    </xf>
    <xf numFmtId="165" fontId="1" fillId="2" borderId="71" xfId="22" applyNumberFormat="1" applyFont="1" applyFill="1" applyBorder="1" applyAlignment="1">
      <alignment horizontal="right" vertical="center"/>
    </xf>
    <xf numFmtId="165" fontId="1" fillId="2" borderId="72" xfId="22" applyNumberFormat="1" applyFont="1" applyFill="1" applyBorder="1" applyAlignment="1">
      <alignment horizontal="right" vertical="center"/>
    </xf>
    <xf numFmtId="0" fontId="15" fillId="2" borderId="28" xfId="28" applyFont="1" applyFill="1" applyBorder="1" applyAlignment="1">
      <alignment vertical="center" wrapText="1"/>
    </xf>
    <xf numFmtId="0" fontId="15" fillId="2" borderId="29" xfId="28" applyFont="1" applyFill="1" applyBorder="1" applyAlignment="1">
      <alignment vertical="center" wrapText="1"/>
    </xf>
    <xf numFmtId="165" fontId="8" fillId="2" borderId="75" xfId="0" applyNumberFormat="1" applyFont="1" applyFill="1" applyBorder="1" applyAlignment="1">
      <alignment horizontal="right" vertical="center"/>
    </xf>
    <xf numFmtId="165" fontId="8" fillId="4" borderId="1" xfId="0" applyNumberFormat="1" applyFont="1" applyFill="1" applyBorder="1" applyAlignment="1">
      <alignment horizontal="right" vertical="center"/>
    </xf>
    <xf numFmtId="165" fontId="8" fillId="2" borderId="70" xfId="0" applyNumberFormat="1" applyFont="1" applyFill="1" applyBorder="1" applyAlignment="1">
      <alignment horizontal="right" vertical="center"/>
    </xf>
    <xf numFmtId="0" fontId="14" fillId="6" borderId="18" xfId="28" applyFont="1" applyFill="1" applyBorder="1" applyAlignment="1">
      <alignment vertical="center" wrapText="1"/>
    </xf>
    <xf numFmtId="0" fontId="14" fillId="6" borderId="19" xfId="28" applyFont="1" applyFill="1" applyBorder="1" applyAlignment="1">
      <alignment vertical="center" wrapText="1"/>
    </xf>
    <xf numFmtId="49" fontId="5" fillId="0" borderId="0" xfId="62" applyNumberFormat="1" applyFont="1" applyAlignment="1">
      <alignment horizontal="right" vertical="center"/>
    </xf>
    <xf numFmtId="0" fontId="62" fillId="0" borderId="0" xfId="28" applyFont="1" applyAlignment="1">
      <alignment horizontal="left" vertical="center" wrapText="1" indent="11" readingOrder="2"/>
    </xf>
    <xf numFmtId="0" fontId="15" fillId="2" borderId="28" xfId="28" applyFont="1" applyFill="1" applyBorder="1" applyAlignment="1">
      <alignment horizontal="right" vertical="center" wrapText="1" indent="1"/>
    </xf>
    <xf numFmtId="165" fontId="8" fillId="2" borderId="72" xfId="0" applyNumberFormat="1" applyFont="1" applyFill="1" applyBorder="1" applyAlignment="1">
      <alignment vertical="center"/>
    </xf>
    <xf numFmtId="165" fontId="98" fillId="2" borderId="72" xfId="0" applyNumberFormat="1" applyFont="1" applyFill="1" applyBorder="1" applyAlignment="1">
      <alignment vertical="center"/>
    </xf>
    <xf numFmtId="165" fontId="98" fillId="2" borderId="72" xfId="0" applyNumberFormat="1" applyFont="1" applyFill="1" applyBorder="1" applyAlignment="1">
      <alignment horizontal="right" vertical="center"/>
    </xf>
    <xf numFmtId="165" fontId="98" fillId="2" borderId="71" xfId="0" applyNumberFormat="1" applyFont="1" applyFill="1" applyBorder="1" applyAlignment="1">
      <alignment horizontal="right" vertical="center"/>
    </xf>
    <xf numFmtId="164" fontId="98" fillId="2" borderId="71" xfId="61" applyFont="1" applyFill="1" applyBorder="1" applyAlignment="1">
      <alignment horizontal="right" vertical="center"/>
    </xf>
    <xf numFmtId="0" fontId="4" fillId="2" borderId="12" xfId="22" applyFont="1" applyFill="1" applyBorder="1" applyAlignment="1">
      <alignment horizontal="left" vertical="center" wrapText="1" readingOrder="1"/>
    </xf>
    <xf numFmtId="1" fontId="8" fillId="2" borderId="27" xfId="58" applyNumberFormat="1" applyFont="1" applyFill="1" applyBorder="1" applyAlignment="1">
      <alignment horizontal="right" vertical="center" wrapText="1" readingOrder="1"/>
    </xf>
    <xf numFmtId="0" fontId="57" fillId="0" borderId="0" xfId="28" applyFont="1" applyAlignment="1">
      <alignment horizontal="center" vertical="center" wrapText="1" readingOrder="1"/>
    </xf>
    <xf numFmtId="0" fontId="34" fillId="0" borderId="0" xfId="29" applyFont="1" applyAlignment="1">
      <alignment horizontal="left" vertical="center" wrapText="1" indent="2"/>
    </xf>
    <xf numFmtId="0" fontId="57" fillId="0" borderId="0" xfId="29" applyFont="1" applyAlignment="1">
      <alignment horizontal="right" vertical="center" wrapText="1" indent="2"/>
    </xf>
    <xf numFmtId="0" fontId="54" fillId="0" borderId="0" xfId="28" applyAlignment="1">
      <alignment horizontal="center" vertical="center"/>
    </xf>
    <xf numFmtId="0" fontId="64" fillId="0" borderId="0" xfId="28" applyFont="1" applyAlignment="1">
      <alignment horizontal="center" vertical="center" wrapText="1" readingOrder="1"/>
    </xf>
    <xf numFmtId="0" fontId="114" fillId="0" borderId="0" xfId="28" applyFont="1" applyAlignment="1">
      <alignment horizontal="left" vertical="center" wrapText="1" indent="11" readingOrder="2"/>
    </xf>
    <xf numFmtId="0" fontId="116" fillId="0" borderId="0" xfId="28" applyFont="1" applyAlignment="1">
      <alignment horizontal="left" vertical="center" wrapText="1" indent="11" readingOrder="2"/>
    </xf>
    <xf numFmtId="0" fontId="117" fillId="0" borderId="0" xfId="28" applyFont="1" applyAlignment="1">
      <alignment horizontal="left" vertical="center" wrapText="1" readingOrder="2"/>
    </xf>
    <xf numFmtId="0" fontId="117" fillId="0" borderId="0" xfId="28" applyFont="1" applyAlignment="1">
      <alignment horizontal="left" vertical="center" readingOrder="2"/>
    </xf>
    <xf numFmtId="0" fontId="16" fillId="0" borderId="0" xfId="34" applyFont="1" applyAlignment="1">
      <alignment horizontal="left" vertical="top" wrapText="1" readingOrder="1"/>
    </xf>
    <xf numFmtId="0" fontId="57" fillId="0" borderId="0" xfId="34" applyFont="1" applyAlignment="1">
      <alignment horizontal="right" vertical="top" wrapText="1" readingOrder="2"/>
    </xf>
    <xf numFmtId="0" fontId="16" fillId="0" borderId="0" xfId="34" applyFont="1" applyAlignment="1">
      <alignment horizontal="left" vertical="top" wrapText="1"/>
    </xf>
    <xf numFmtId="0" fontId="6" fillId="0" borderId="0" xfId="22" applyFont="1" applyAlignment="1">
      <alignment horizontal="center" vertical="center" wrapText="1" readingOrder="1"/>
    </xf>
    <xf numFmtId="0" fontId="61" fillId="0" borderId="0" xfId="22" applyFont="1" applyAlignment="1">
      <alignment horizontal="center" vertical="center" wrapText="1" readingOrder="1"/>
    </xf>
    <xf numFmtId="0" fontId="27" fillId="0" borderId="0" xfId="22" applyFont="1" applyAlignment="1">
      <alignment horizontal="center" vertical="center" wrapText="1" readingOrder="1"/>
    </xf>
    <xf numFmtId="0" fontId="6" fillId="0" borderId="0" xfId="35" applyFont="1" applyAlignment="1">
      <alignment horizontal="center" vertical="center" wrapText="1" readingOrder="1"/>
    </xf>
    <xf numFmtId="0" fontId="57" fillId="0" borderId="0" xfId="35" applyFont="1" applyAlignment="1">
      <alignment horizontal="center" vertical="center"/>
    </xf>
    <xf numFmtId="0" fontId="5" fillId="0" borderId="17" xfId="35" applyFont="1" applyBorder="1" applyAlignment="1">
      <alignment horizontal="center" vertical="center"/>
    </xf>
    <xf numFmtId="0" fontId="36" fillId="0" borderId="0" xfId="28" applyFont="1" applyAlignment="1">
      <alignment horizontal="left" vertical="top" wrapText="1" indent="3" readingOrder="1"/>
    </xf>
    <xf numFmtId="0" fontId="58" fillId="0" borderId="0" xfId="28" applyFont="1" applyAlignment="1">
      <alignment horizontal="right" vertical="top" wrapText="1" readingOrder="2"/>
    </xf>
    <xf numFmtId="0" fontId="23" fillId="0" borderId="0" xfId="28" applyFont="1" applyAlignment="1">
      <alignment horizontal="left" vertical="top" wrapText="1" readingOrder="1"/>
    </xf>
    <xf numFmtId="0" fontId="57" fillId="0" borderId="0" xfId="28" applyFont="1" applyAlignment="1">
      <alignment horizontal="right" vertical="top" readingOrder="2"/>
    </xf>
    <xf numFmtId="0" fontId="58" fillId="0" borderId="0" xfId="28" applyFont="1" applyAlignment="1">
      <alignment horizontal="right" vertical="top" wrapText="1" indent="3" readingOrder="2"/>
    </xf>
    <xf numFmtId="0" fontId="23" fillId="4" borderId="0" xfId="28" applyFont="1" applyFill="1" applyAlignment="1">
      <alignment horizontal="left" vertical="top" wrapText="1" readingOrder="1"/>
    </xf>
    <xf numFmtId="0" fontId="17" fillId="0" borderId="0" xfId="28" applyFont="1" applyAlignment="1">
      <alignment horizontal="left" vertical="top" wrapText="1"/>
    </xf>
    <xf numFmtId="0" fontId="58" fillId="0" borderId="0" xfId="35" applyFont="1" applyAlignment="1">
      <alignment horizontal="right" vertical="top" wrapText="1" indent="3" readingOrder="2"/>
    </xf>
    <xf numFmtId="0" fontId="6" fillId="0" borderId="0" xfId="28" applyFont="1" applyAlignment="1">
      <alignment horizontal="center" vertical="center" wrapText="1" readingOrder="1"/>
    </xf>
    <xf numFmtId="0" fontId="23" fillId="0" borderId="0" xfId="28" applyFont="1" applyAlignment="1">
      <alignment horizontal="distributed" vertical="center" wrapText="1" readingOrder="1"/>
    </xf>
    <xf numFmtId="0" fontId="56" fillId="0" borderId="0" xfId="28" applyFont="1" applyAlignment="1">
      <alignment horizontal="center" vertical="center" wrapText="1" readingOrder="1"/>
    </xf>
    <xf numFmtId="0" fontId="34" fillId="0" borderId="0" xfId="28" applyFont="1" applyAlignment="1">
      <alignment horizontal="left" vertical="center" wrapText="1" readingOrder="1"/>
    </xf>
    <xf numFmtId="0" fontId="57" fillId="0" borderId="0" xfId="28" applyFont="1" applyAlignment="1">
      <alignment horizontal="right" vertical="center" readingOrder="2"/>
    </xf>
    <xf numFmtId="0" fontId="51" fillId="0" borderId="0" xfId="28" applyFont="1" applyAlignment="1">
      <alignment horizontal="left" vertical="top" wrapText="1"/>
    </xf>
    <xf numFmtId="0" fontId="52" fillId="0" borderId="0" xfId="28" applyFont="1" applyAlignment="1">
      <alignment horizontal="right" vertical="top" wrapText="1" readingOrder="2"/>
    </xf>
    <xf numFmtId="0" fontId="16" fillId="0" borderId="0" xfId="28" applyFont="1" applyAlignment="1">
      <alignment horizontal="left" vertical="top" wrapText="1"/>
    </xf>
    <xf numFmtId="0" fontId="50" fillId="0" borderId="0" xfId="28" applyFont="1" applyAlignment="1">
      <alignment horizontal="right" vertical="top" wrapText="1" indent="3" readingOrder="2"/>
    </xf>
    <xf numFmtId="0" fontId="17" fillId="0" borderId="0" xfId="28" applyFont="1" applyAlignment="1">
      <alignment horizontal="left" vertical="top" wrapText="1" indent="3"/>
    </xf>
    <xf numFmtId="0" fontId="50" fillId="0" borderId="0" xfId="28" applyFont="1" applyAlignment="1">
      <alignment horizontal="center" vertical="top" wrapText="1" readingOrder="2"/>
    </xf>
    <xf numFmtId="0" fontId="37" fillId="0" borderId="0" xfId="35" applyFont="1" applyAlignment="1">
      <alignment horizontal="left" vertical="top" wrapText="1" indent="3"/>
    </xf>
    <xf numFmtId="0" fontId="43" fillId="0" borderId="0" xfId="35" applyFont="1" applyAlignment="1">
      <alignment horizontal="right" vertical="top" wrapText="1" indent="2" readingOrder="2"/>
    </xf>
    <xf numFmtId="0" fontId="41" fillId="0" borderId="0" xfId="35" applyFont="1" applyAlignment="1">
      <alignment horizontal="left" vertical="top" wrapText="1"/>
    </xf>
    <xf numFmtId="0" fontId="42" fillId="0" borderId="0" xfId="35" applyFont="1" applyAlignment="1">
      <alignment horizontal="right" vertical="top" wrapText="1" readingOrder="2"/>
    </xf>
    <xf numFmtId="0" fontId="46" fillId="0" borderId="0" xfId="35" applyFont="1" applyAlignment="1">
      <alignment horizontal="right" vertical="top" wrapText="1" readingOrder="2"/>
    </xf>
    <xf numFmtId="0" fontId="40" fillId="0" borderId="0" xfId="35" applyFont="1" applyAlignment="1">
      <alignment horizontal="right" vertical="top" wrapText="1" readingOrder="2"/>
    </xf>
    <xf numFmtId="0" fontId="44" fillId="0" borderId="0" xfId="35" applyFont="1" applyAlignment="1">
      <alignment horizontal="left" vertical="top" wrapText="1" indent="3"/>
    </xf>
    <xf numFmtId="0" fontId="42" fillId="0" borderId="0" xfId="35" applyFont="1" applyAlignment="1">
      <alignment horizontal="distributed" vertical="top" wrapText="1" indent="2" readingOrder="2"/>
    </xf>
    <xf numFmtId="0" fontId="43" fillId="0" borderId="0" xfId="35" applyFont="1" applyAlignment="1">
      <alignment horizontal="distributed" vertical="top" wrapText="1" indent="2" readingOrder="2"/>
    </xf>
    <xf numFmtId="0" fontId="40" fillId="0" borderId="0" xfId="35" applyFont="1" applyAlignment="1">
      <alignment horizontal="distributed" vertical="top" wrapText="1" indent="2" readingOrder="2"/>
    </xf>
    <xf numFmtId="0" fontId="37" fillId="0" borderId="0" xfId="35" applyFont="1" applyAlignment="1">
      <alignment horizontal="left" vertical="top" wrapText="1" indent="3" readingOrder="1"/>
    </xf>
    <xf numFmtId="0" fontId="45" fillId="0" borderId="0" xfId="35" applyFont="1" applyAlignment="1">
      <alignment horizontal="right" vertical="top" wrapText="1" indent="2" readingOrder="2"/>
    </xf>
    <xf numFmtId="0" fontId="39" fillId="0" borderId="0" xfId="28" applyFont="1" applyAlignment="1">
      <alignment horizontal="center" vertical="top" wrapText="1"/>
    </xf>
    <xf numFmtId="0" fontId="40" fillId="0" borderId="0" xfId="28" applyFont="1" applyAlignment="1">
      <alignment horizontal="center" vertical="top" wrapText="1" readingOrder="2"/>
    </xf>
    <xf numFmtId="0" fontId="42" fillId="0" borderId="0" xfId="35" applyFont="1" applyAlignment="1">
      <alignment horizontal="right" vertical="center" readingOrder="2"/>
    </xf>
    <xf numFmtId="1" fontId="8" fillId="2" borderId="25" xfId="58" applyNumberFormat="1" applyFont="1" applyFill="1" applyBorder="1" applyAlignment="1">
      <alignment horizontal="center" vertical="center" wrapText="1" readingOrder="1"/>
    </xf>
    <xf numFmtId="1" fontId="8" fillId="2" borderId="26" xfId="58" applyNumberFormat="1" applyFont="1" applyFill="1" applyBorder="1" applyAlignment="1">
      <alignment horizontal="center" vertical="center" wrapText="1" readingOrder="1"/>
    </xf>
    <xf numFmtId="0" fontId="90" fillId="0" borderId="0" xfId="0" applyFont="1" applyAlignment="1">
      <alignment horizontal="center" vertical="center" readingOrder="1"/>
    </xf>
    <xf numFmtId="0" fontId="92" fillId="0" borderId="0" xfId="58" applyFont="1" applyAlignment="1">
      <alignment horizontal="center" vertical="center" wrapText="1"/>
    </xf>
    <xf numFmtId="0" fontId="93" fillId="0" borderId="0" xfId="58" applyFont="1" applyAlignment="1">
      <alignment horizontal="center" vertical="center" wrapText="1"/>
    </xf>
    <xf numFmtId="0" fontId="94" fillId="0" borderId="0" xfId="58" applyFont="1" applyAlignment="1">
      <alignment vertical="center" wrapText="1"/>
    </xf>
    <xf numFmtId="0" fontId="93" fillId="0" borderId="0" xfId="58" applyFont="1" applyBorder="1" applyAlignment="1">
      <alignment horizontal="center" vertical="center" wrapText="1"/>
    </xf>
    <xf numFmtId="0" fontId="93" fillId="0" borderId="0" xfId="58" applyFont="1" applyAlignment="1">
      <alignment horizontal="right" vertical="center" wrapText="1"/>
    </xf>
    <xf numFmtId="0" fontId="102" fillId="3" borderId="22" xfId="0" applyFont="1" applyFill="1" applyBorder="1" applyAlignment="1">
      <alignment horizontal="right" vertical="center" wrapText="1" readingOrder="2"/>
    </xf>
    <xf numFmtId="0" fontId="102" fillId="3" borderId="15" xfId="0" applyFont="1" applyFill="1" applyBorder="1" applyAlignment="1">
      <alignment horizontal="right" vertical="center" wrapText="1" readingOrder="2"/>
    </xf>
    <xf numFmtId="0" fontId="103" fillId="5" borderId="18" xfId="0" applyFont="1" applyFill="1" applyBorder="1" applyAlignment="1">
      <alignment horizontal="right" vertical="center" wrapText="1" readingOrder="2"/>
    </xf>
    <xf numFmtId="0" fontId="103" fillId="5" borderId="0" xfId="0" applyFont="1" applyFill="1" applyBorder="1" applyAlignment="1">
      <alignment horizontal="right" vertical="center" wrapText="1" readingOrder="2"/>
    </xf>
    <xf numFmtId="0" fontId="103" fillId="3" borderId="18" xfId="0" applyFont="1" applyFill="1" applyBorder="1" applyAlignment="1">
      <alignment horizontal="right" vertical="center" wrapText="1" readingOrder="2"/>
    </xf>
    <xf numFmtId="0" fontId="103" fillId="3" borderId="0" xfId="0" applyFont="1" applyFill="1" applyBorder="1" applyAlignment="1">
      <alignment horizontal="right" vertical="center" wrapText="1" readingOrder="2"/>
    </xf>
    <xf numFmtId="0" fontId="104" fillId="5" borderId="18" xfId="0" applyFont="1" applyFill="1" applyBorder="1" applyAlignment="1">
      <alignment horizontal="right" vertical="center" wrapText="1" indent="1" readingOrder="2"/>
    </xf>
    <xf numFmtId="0" fontId="104" fillId="5" borderId="0" xfId="0" applyFont="1" applyFill="1" applyBorder="1" applyAlignment="1">
      <alignment horizontal="right" vertical="center" wrapText="1" indent="1" readingOrder="2"/>
    </xf>
    <xf numFmtId="0" fontId="95" fillId="2" borderId="32" xfId="58" applyFont="1" applyFill="1" applyBorder="1" applyAlignment="1">
      <alignment horizontal="center" vertical="center" wrapText="1"/>
    </xf>
    <xf numFmtId="0" fontId="95" fillId="2" borderId="10" xfId="58" applyFont="1" applyFill="1" applyBorder="1" applyAlignment="1">
      <alignment horizontal="center" vertical="center" wrapText="1"/>
    </xf>
    <xf numFmtId="0" fontId="95" fillId="2" borderId="14" xfId="58" applyFont="1" applyFill="1" applyBorder="1" applyAlignment="1">
      <alignment horizontal="center" vertical="center" wrapText="1"/>
    </xf>
    <xf numFmtId="0" fontId="96" fillId="2" borderId="32" xfId="58" applyFont="1" applyFill="1" applyBorder="1" applyAlignment="1">
      <alignment horizontal="center" vertical="center" wrapText="1"/>
    </xf>
    <xf numFmtId="0" fontId="96" fillId="2" borderId="10" xfId="58" applyFont="1" applyFill="1" applyBorder="1" applyAlignment="1">
      <alignment horizontal="center" vertical="center" wrapText="1"/>
    </xf>
    <xf numFmtId="0" fontId="96" fillId="2" borderId="14" xfId="58" applyFont="1" applyFill="1" applyBorder="1" applyAlignment="1">
      <alignment horizontal="center" vertical="center" wrapText="1"/>
    </xf>
    <xf numFmtId="0" fontId="97" fillId="2" borderId="32" xfId="58" applyFont="1" applyFill="1" applyBorder="1" applyAlignment="1">
      <alignment horizontal="center" vertical="center" wrapText="1"/>
    </xf>
    <xf numFmtId="0" fontId="97" fillId="2" borderId="10" xfId="58" applyFont="1" applyFill="1" applyBorder="1" applyAlignment="1">
      <alignment horizontal="center" vertical="center" wrapText="1"/>
    </xf>
    <xf numFmtId="0" fontId="98" fillId="2" borderId="32" xfId="58" applyFont="1" applyFill="1" applyBorder="1" applyAlignment="1">
      <alignment horizontal="center" wrapText="1"/>
    </xf>
    <xf numFmtId="0" fontId="93" fillId="2" borderId="22" xfId="58" applyFont="1" applyFill="1" applyBorder="1" applyAlignment="1">
      <alignment horizontal="center" vertical="center" wrapText="1"/>
    </xf>
    <xf numFmtId="0" fontId="93" fillId="2" borderId="23" xfId="58" applyFont="1" applyFill="1" applyBorder="1" applyAlignment="1">
      <alignment horizontal="center" vertical="center" wrapText="1"/>
    </xf>
    <xf numFmtId="0" fontId="93" fillId="2" borderId="18" xfId="58" applyFont="1" applyFill="1" applyBorder="1" applyAlignment="1">
      <alignment horizontal="center" vertical="center" wrapText="1"/>
    </xf>
    <xf numFmtId="0" fontId="93" fillId="2" borderId="19" xfId="58" applyFont="1" applyFill="1" applyBorder="1" applyAlignment="1">
      <alignment horizontal="center" vertical="center" wrapText="1"/>
    </xf>
    <xf numFmtId="0" fontId="93" fillId="2" borderId="20" xfId="58" applyFont="1" applyFill="1" applyBorder="1" applyAlignment="1">
      <alignment horizontal="center" vertical="center" wrapText="1"/>
    </xf>
    <xf numFmtId="0" fontId="93" fillId="2" borderId="21" xfId="58" applyFont="1" applyFill="1" applyBorder="1" applyAlignment="1">
      <alignment horizontal="center" vertical="center" wrapText="1"/>
    </xf>
    <xf numFmtId="0" fontId="91" fillId="2" borderId="10" xfId="58" applyFont="1" applyFill="1" applyBorder="1" applyAlignment="1">
      <alignment horizontal="center" vertical="top" wrapText="1"/>
    </xf>
    <xf numFmtId="0" fontId="104" fillId="3" borderId="18" xfId="0" applyFont="1" applyFill="1" applyBorder="1" applyAlignment="1">
      <alignment horizontal="right" vertical="center" wrapText="1" indent="1" readingOrder="2"/>
    </xf>
    <xf numFmtId="0" fontId="104" fillId="3" borderId="0" xfId="0" applyFont="1" applyFill="1" applyBorder="1" applyAlignment="1">
      <alignment horizontal="right" vertical="center" wrapText="1" indent="1" readingOrder="2"/>
    </xf>
    <xf numFmtId="0" fontId="102" fillId="3" borderId="18" xfId="0" applyFont="1" applyFill="1" applyBorder="1" applyAlignment="1">
      <alignment horizontal="right" vertical="center" wrapText="1" readingOrder="2"/>
    </xf>
    <xf numFmtId="0" fontId="102" fillId="3" borderId="0" xfId="0" applyFont="1" applyFill="1" applyBorder="1" applyAlignment="1">
      <alignment horizontal="right" vertical="center" wrapText="1" readingOrder="2"/>
    </xf>
    <xf numFmtId="0" fontId="103" fillId="5" borderId="20" xfId="0" applyFont="1" applyFill="1" applyBorder="1" applyAlignment="1">
      <alignment horizontal="right" vertical="center" wrapText="1" readingOrder="2"/>
    </xf>
    <xf numFmtId="0" fontId="103" fillId="5" borderId="17" xfId="0" applyFont="1" applyFill="1" applyBorder="1" applyAlignment="1">
      <alignment horizontal="right" vertical="center" wrapText="1" readingOrder="2"/>
    </xf>
    <xf numFmtId="0" fontId="103" fillId="4" borderId="18" xfId="0" applyFont="1" applyFill="1" applyBorder="1" applyAlignment="1">
      <alignment horizontal="right" vertical="center" wrapText="1" readingOrder="2"/>
    </xf>
    <xf numFmtId="0" fontId="103" fillId="4" borderId="0" xfId="0" applyFont="1" applyFill="1" applyBorder="1" applyAlignment="1">
      <alignment horizontal="right" vertical="center" wrapText="1" readingOrder="2"/>
    </xf>
    <xf numFmtId="0" fontId="104" fillId="5" borderId="20" xfId="0" applyFont="1" applyFill="1" applyBorder="1" applyAlignment="1">
      <alignment horizontal="right" vertical="center" wrapText="1" indent="1" readingOrder="2"/>
    </xf>
    <xf numFmtId="0" fontId="104" fillId="5" borderId="17" xfId="0" applyFont="1" applyFill="1" applyBorder="1" applyAlignment="1">
      <alignment horizontal="right" vertical="center" wrapText="1" indent="1" readingOrder="2"/>
    </xf>
    <xf numFmtId="0" fontId="104" fillId="0" borderId="18" xfId="0" applyFont="1" applyFill="1" applyBorder="1" applyAlignment="1">
      <alignment horizontal="right" vertical="center" wrapText="1" indent="1" readingOrder="2"/>
    </xf>
    <xf numFmtId="0" fontId="104" fillId="0" borderId="0" xfId="0" applyFont="1" applyFill="1" applyBorder="1" applyAlignment="1">
      <alignment horizontal="right" vertical="center" wrapText="1" indent="1" readingOrder="2"/>
    </xf>
    <xf numFmtId="49" fontId="8" fillId="2" borderId="25" xfId="58" applyNumberFormat="1" applyFont="1" applyFill="1" applyBorder="1" applyAlignment="1">
      <alignment horizontal="center" vertical="center" wrapText="1"/>
    </xf>
    <xf numFmtId="49" fontId="8" fillId="2" borderId="26" xfId="58" applyNumberFormat="1" applyFont="1" applyFill="1" applyBorder="1" applyAlignment="1">
      <alignment horizontal="center" vertical="center" wrapText="1"/>
    </xf>
    <xf numFmtId="0" fontId="30" fillId="5" borderId="18" xfId="0" applyFont="1" applyFill="1" applyBorder="1" applyAlignment="1">
      <alignment horizontal="right" vertical="center" wrapText="1" readingOrder="2"/>
    </xf>
    <xf numFmtId="0" fontId="104" fillId="5" borderId="0" xfId="0" applyFont="1" applyFill="1" applyBorder="1" applyAlignment="1">
      <alignment horizontal="right" vertical="center" wrapText="1" readingOrder="2"/>
    </xf>
    <xf numFmtId="0" fontId="30" fillId="3" borderId="18" xfId="0" applyFont="1" applyFill="1" applyBorder="1" applyAlignment="1">
      <alignment horizontal="right" vertical="center" wrapText="1" readingOrder="2"/>
    </xf>
    <xf numFmtId="0" fontId="104" fillId="3" borderId="0" xfId="0" applyFont="1" applyFill="1" applyBorder="1" applyAlignment="1">
      <alignment horizontal="right" vertical="center" wrapText="1" readingOrder="2"/>
    </xf>
    <xf numFmtId="0" fontId="30" fillId="5" borderId="0" xfId="0" applyFont="1" applyFill="1" applyBorder="1" applyAlignment="1">
      <alignment horizontal="right" vertical="center" wrapText="1" readingOrder="2"/>
    </xf>
    <xf numFmtId="49" fontId="98" fillId="0" borderId="0" xfId="0" applyNumberFormat="1" applyFont="1" applyBorder="1" applyAlignment="1">
      <alignment vertical="center"/>
    </xf>
    <xf numFmtId="0" fontId="97" fillId="0" borderId="0" xfId="0" applyFont="1" applyBorder="1" applyAlignment="1">
      <alignment horizontal="center" vertical="center"/>
    </xf>
    <xf numFmtId="49" fontId="97" fillId="0" borderId="0" xfId="0" applyNumberFormat="1" applyFont="1" applyAlignment="1">
      <alignment horizontal="right" vertical="center"/>
    </xf>
    <xf numFmtId="49" fontId="107" fillId="0" borderId="0" xfId="0" applyNumberFormat="1" applyFont="1" applyAlignment="1">
      <alignment horizontal="center" vertical="center"/>
    </xf>
    <xf numFmtId="49" fontId="97" fillId="0" borderId="0" xfId="0" applyNumberFormat="1" applyFont="1" applyAlignment="1">
      <alignment horizontal="center" vertical="center" wrapText="1"/>
    </xf>
    <xf numFmtId="0" fontId="102" fillId="2" borderId="18" xfId="0" applyFont="1" applyFill="1" applyBorder="1" applyAlignment="1">
      <alignment horizontal="right" vertical="center" wrapText="1" readingOrder="2"/>
    </xf>
    <xf numFmtId="0" fontId="102" fillId="2" borderId="0" xfId="0" applyFont="1" applyFill="1" applyBorder="1" applyAlignment="1">
      <alignment horizontal="right" vertical="center" wrapText="1" readingOrder="2"/>
    </xf>
    <xf numFmtId="0" fontId="95" fillId="2" borderId="22" xfId="58" applyFont="1" applyFill="1" applyBorder="1" applyAlignment="1">
      <alignment horizontal="center" vertical="center" wrapText="1"/>
    </xf>
    <xf numFmtId="0" fontId="95" fillId="2" borderId="18" xfId="58" applyFont="1" applyFill="1" applyBorder="1" applyAlignment="1">
      <alignment horizontal="center" vertical="center" wrapText="1"/>
    </xf>
    <xf numFmtId="0" fontId="95" fillId="2" borderId="20" xfId="58" applyFont="1" applyFill="1" applyBorder="1" applyAlignment="1">
      <alignment horizontal="center" vertical="center" wrapText="1"/>
    </xf>
    <xf numFmtId="49" fontId="98" fillId="2" borderId="32" xfId="0" applyNumberFormat="1" applyFont="1" applyFill="1" applyBorder="1" applyAlignment="1">
      <alignment horizontal="center" vertical="center"/>
    </xf>
    <xf numFmtId="49" fontId="98" fillId="2" borderId="10"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49" fontId="95" fillId="2" borderId="14" xfId="0" applyNumberFormat="1" applyFont="1" applyFill="1" applyBorder="1" applyAlignment="1">
      <alignment horizontal="center" vertical="center"/>
    </xf>
    <xf numFmtId="0" fontId="104" fillId="4" borderId="18" xfId="0" applyFont="1" applyFill="1" applyBorder="1" applyAlignment="1">
      <alignment horizontal="right" vertical="center" wrapText="1" indent="1" readingOrder="2"/>
    </xf>
    <xf numFmtId="0" fontId="104" fillId="4" borderId="0" xfId="0" applyFont="1" applyFill="1" applyBorder="1" applyAlignment="1">
      <alignment horizontal="right" vertical="center" wrapText="1" indent="1" readingOrder="2"/>
    </xf>
    <xf numFmtId="0" fontId="103" fillId="2" borderId="18" xfId="0" applyFont="1" applyFill="1" applyBorder="1" applyAlignment="1">
      <alignment horizontal="right" vertical="center" wrapText="1" readingOrder="2"/>
    </xf>
    <xf numFmtId="0" fontId="103" fillId="2" borderId="0" xfId="0" applyFont="1" applyFill="1" applyBorder="1" applyAlignment="1">
      <alignment horizontal="right" vertical="center" wrapText="1" readingOrder="2"/>
    </xf>
    <xf numFmtId="49" fontId="98" fillId="2" borderId="25" xfId="58" applyNumberFormat="1" applyFont="1" applyFill="1" applyBorder="1" applyAlignment="1">
      <alignment horizontal="center" vertical="center" wrapText="1"/>
    </xf>
    <xf numFmtId="49" fontId="98" fillId="2" borderId="26" xfId="58" applyNumberFormat="1" applyFont="1" applyFill="1" applyBorder="1" applyAlignment="1">
      <alignment horizontal="center" vertical="center" wrapText="1"/>
    </xf>
    <xf numFmtId="0" fontId="104" fillId="4" borderId="20" xfId="0" applyFont="1" applyFill="1" applyBorder="1" applyAlignment="1">
      <alignment vertical="center" wrapText="1" readingOrder="2"/>
    </xf>
    <xf numFmtId="0" fontId="104" fillId="4" borderId="17" xfId="0" applyFont="1" applyFill="1" applyBorder="1" applyAlignment="1">
      <alignment vertical="center" wrapText="1" readingOrder="2"/>
    </xf>
    <xf numFmtId="1" fontId="98" fillId="2" borderId="25" xfId="58" applyNumberFormat="1" applyFont="1" applyFill="1" applyBorder="1" applyAlignment="1">
      <alignment horizontal="center" vertical="center" wrapText="1" readingOrder="1"/>
    </xf>
    <xf numFmtId="1" fontId="98" fillId="2" borderId="26" xfId="58" applyNumberFormat="1" applyFont="1" applyFill="1" applyBorder="1" applyAlignment="1">
      <alignment horizontal="center" vertical="center" wrapText="1" readingOrder="1"/>
    </xf>
    <xf numFmtId="0" fontId="103" fillId="0" borderId="18" xfId="0" applyFont="1" applyFill="1" applyBorder="1" applyAlignment="1">
      <alignment horizontal="right" vertical="center" wrapText="1" readingOrder="2"/>
    </xf>
    <xf numFmtId="0" fontId="103" fillId="0" borderId="0" xfId="0" applyFont="1" applyFill="1" applyBorder="1" applyAlignment="1">
      <alignment horizontal="right" vertical="center" wrapText="1" readingOrder="2"/>
    </xf>
    <xf numFmtId="0" fontId="102" fillId="3" borderId="0" xfId="0" applyFont="1" applyFill="1" applyBorder="1" applyAlignment="1">
      <alignment vertical="center" wrapText="1" readingOrder="2"/>
    </xf>
    <xf numFmtId="0" fontId="103" fillId="5" borderId="18" xfId="0" applyFont="1" applyFill="1" applyBorder="1" applyAlignment="1">
      <alignment vertical="center" wrapText="1" readingOrder="2"/>
    </xf>
    <xf numFmtId="0" fontId="103" fillId="5" borderId="0" xfId="0" applyFont="1" applyFill="1" applyBorder="1" applyAlignment="1">
      <alignment vertical="center" wrapText="1" readingOrder="2"/>
    </xf>
    <xf numFmtId="0" fontId="90" fillId="0" borderId="0" xfId="0" applyFont="1" applyAlignment="1">
      <alignment horizontal="center" vertical="center" wrapText="1" readingOrder="1"/>
    </xf>
    <xf numFmtId="49" fontId="107" fillId="0" borderId="0" xfId="0" applyNumberFormat="1" applyFont="1" applyAlignment="1">
      <alignment horizontal="center" vertical="center" wrapText="1"/>
    </xf>
    <xf numFmtId="49" fontId="97" fillId="0" borderId="0" xfId="0" applyNumberFormat="1" applyFont="1" applyAlignment="1">
      <alignment horizontal="center" vertical="center"/>
    </xf>
    <xf numFmtId="49" fontId="98" fillId="2" borderId="27" xfId="0" applyNumberFormat="1" applyFont="1" applyFill="1" applyBorder="1" applyAlignment="1">
      <alignment horizontal="center" vertical="center"/>
    </xf>
    <xf numFmtId="0" fontId="30" fillId="5" borderId="18" xfId="0" applyFont="1" applyFill="1" applyBorder="1" applyAlignment="1">
      <alignment vertical="center" wrapText="1" readingOrder="2"/>
    </xf>
    <xf numFmtId="0" fontId="30" fillId="5" borderId="0" xfId="0" applyFont="1" applyFill="1" applyBorder="1" applyAlignment="1">
      <alignment vertical="center" wrapText="1" readingOrder="2"/>
    </xf>
    <xf numFmtId="0" fontId="104" fillId="5" borderId="18" xfId="0" applyFont="1" applyFill="1" applyBorder="1" applyAlignment="1">
      <alignment vertical="center" wrapText="1" readingOrder="2"/>
    </xf>
    <xf numFmtId="0" fontId="104" fillId="5" borderId="0" xfId="0" applyFont="1" applyFill="1" applyBorder="1" applyAlignment="1">
      <alignment vertical="center" wrapText="1" readingOrder="2"/>
    </xf>
    <xf numFmtId="0" fontId="29" fillId="4" borderId="18" xfId="0" applyFont="1" applyFill="1" applyBorder="1" applyAlignment="1">
      <alignment vertical="center" wrapText="1" readingOrder="2"/>
    </xf>
    <xf numFmtId="0" fontId="29" fillId="4" borderId="0" xfId="0" applyFont="1" applyFill="1" applyBorder="1" applyAlignment="1">
      <alignment vertical="center" wrapText="1" readingOrder="2"/>
    </xf>
    <xf numFmtId="0" fontId="108" fillId="0" borderId="0" xfId="0" applyFont="1" applyBorder="1" applyAlignment="1">
      <alignment vertical="center"/>
    </xf>
    <xf numFmtId="49" fontId="98" fillId="0" borderId="0" xfId="0" applyNumberFormat="1" applyFont="1" applyAlignment="1">
      <alignment vertical="center"/>
    </xf>
    <xf numFmtId="0" fontId="98" fillId="2" borderId="25" xfId="58" applyFont="1" applyFill="1" applyBorder="1" applyAlignment="1">
      <alignment horizontal="center" vertical="center" wrapText="1"/>
    </xf>
    <xf numFmtId="0" fontId="98" fillId="2" borderId="26" xfId="58" applyFont="1" applyFill="1" applyBorder="1" applyAlignment="1">
      <alignment horizontal="center" vertical="center" wrapText="1"/>
    </xf>
    <xf numFmtId="0" fontId="93" fillId="2" borderId="25" xfId="58" applyFont="1" applyFill="1" applyBorder="1" applyAlignment="1">
      <alignment horizontal="center" vertical="center" wrapText="1"/>
    </xf>
    <xf numFmtId="0" fontId="93" fillId="2" borderId="26" xfId="58" applyFont="1" applyFill="1" applyBorder="1" applyAlignment="1">
      <alignment horizontal="center" vertical="center" wrapText="1"/>
    </xf>
    <xf numFmtId="49" fontId="7" fillId="0" borderId="0" xfId="0" applyNumberFormat="1" applyFont="1" applyAlignment="1">
      <alignment horizontal="center" vertical="center"/>
    </xf>
    <xf numFmtId="0" fontId="94" fillId="2" borderId="32" xfId="58" applyFont="1" applyFill="1" applyBorder="1" applyAlignment="1">
      <alignment horizontal="center" vertical="center" wrapText="1"/>
    </xf>
    <xf numFmtId="0" fontId="94" fillId="2" borderId="10" xfId="58" applyFont="1" applyFill="1" applyBorder="1" applyAlignment="1">
      <alignment horizontal="center" vertical="center" wrapText="1"/>
    </xf>
    <xf numFmtId="0" fontId="94" fillId="2" borderId="14" xfId="58" applyFont="1" applyFill="1" applyBorder="1" applyAlignment="1">
      <alignment horizontal="center" vertical="center" wrapText="1"/>
    </xf>
    <xf numFmtId="49" fontId="95" fillId="2" borderId="32" xfId="0" applyNumberFormat="1" applyFont="1" applyFill="1" applyBorder="1" applyAlignment="1">
      <alignment horizontal="center" vertical="center" wrapText="1"/>
    </xf>
    <xf numFmtId="49" fontId="95" fillId="2" borderId="10" xfId="0" applyNumberFormat="1" applyFont="1" applyFill="1" applyBorder="1" applyAlignment="1">
      <alignment horizontal="center" vertical="center" wrapText="1"/>
    </xf>
    <xf numFmtId="49" fontId="95" fillId="2" borderId="14" xfId="0" applyNumberFormat="1" applyFont="1" applyFill="1" applyBorder="1" applyAlignment="1">
      <alignment horizontal="center" vertical="center" wrapText="1"/>
    </xf>
    <xf numFmtId="49" fontId="98" fillId="2" borderId="32" xfId="0" applyNumberFormat="1" applyFont="1" applyFill="1" applyBorder="1" applyAlignment="1">
      <alignment horizontal="center" wrapText="1"/>
    </xf>
    <xf numFmtId="0" fontId="101" fillId="2" borderId="32" xfId="0" applyFont="1" applyFill="1" applyBorder="1"/>
    <xf numFmtId="0" fontId="101" fillId="2" borderId="10" xfId="0" applyFont="1" applyFill="1" applyBorder="1"/>
    <xf numFmtId="0" fontId="101" fillId="2" borderId="14" xfId="0" applyFont="1" applyFill="1" applyBorder="1"/>
    <xf numFmtId="49" fontId="91" fillId="2" borderId="14" xfId="0" applyNumberFormat="1" applyFont="1" applyFill="1" applyBorder="1" applyAlignment="1">
      <alignment horizontal="center" vertical="top" wrapText="1"/>
    </xf>
    <xf numFmtId="0" fontId="29" fillId="4" borderId="18" xfId="0" applyFont="1" applyFill="1" applyBorder="1" applyAlignment="1">
      <alignment horizontal="right" vertical="center" wrapText="1" readingOrder="2"/>
    </xf>
    <xf numFmtId="0" fontId="29" fillId="4" borderId="0" xfId="0" applyFont="1" applyFill="1" applyBorder="1" applyAlignment="1">
      <alignment horizontal="right" vertical="center" wrapText="1" readingOrder="2"/>
    </xf>
    <xf numFmtId="0" fontId="29" fillId="5" borderId="18" xfId="0" applyFont="1" applyFill="1" applyBorder="1" applyAlignment="1">
      <alignment horizontal="right" vertical="center" wrapText="1" readingOrder="2"/>
    </xf>
    <xf numFmtId="0" fontId="29" fillId="5" borderId="0" xfId="0" applyFont="1" applyFill="1" applyBorder="1" applyAlignment="1">
      <alignment horizontal="right" vertical="center" wrapText="1" readingOrder="2"/>
    </xf>
    <xf numFmtId="0" fontId="28" fillId="3" borderId="18" xfId="0" applyFont="1" applyFill="1" applyBorder="1" applyAlignment="1">
      <alignment horizontal="right" vertical="center" wrapText="1" readingOrder="2"/>
    </xf>
    <xf numFmtId="0" fontId="28" fillId="3" borderId="0" xfId="0" applyFont="1" applyFill="1" applyBorder="1" applyAlignment="1">
      <alignment horizontal="right" vertical="center" wrapText="1" readingOrder="2"/>
    </xf>
    <xf numFmtId="49" fontId="98" fillId="0" borderId="17" xfId="62" applyNumberFormat="1" applyFont="1" applyBorder="1" applyAlignment="1">
      <alignment vertical="center"/>
    </xf>
    <xf numFmtId="49" fontId="97" fillId="0" borderId="0" xfId="62" applyNumberFormat="1" applyFont="1" applyBorder="1" applyAlignment="1">
      <alignment horizontal="center" vertical="center"/>
    </xf>
    <xf numFmtId="0" fontId="90" fillId="0" borderId="0" xfId="62" applyFont="1" applyAlignment="1">
      <alignment horizontal="center" vertical="center" wrapText="1" readingOrder="1"/>
    </xf>
    <xf numFmtId="49" fontId="107" fillId="0" borderId="0" xfId="62" applyNumberFormat="1" applyFont="1" applyAlignment="1">
      <alignment horizontal="center" vertical="center"/>
    </xf>
    <xf numFmtId="49" fontId="97" fillId="0" borderId="0" xfId="62" applyNumberFormat="1" applyFont="1" applyAlignment="1">
      <alignment horizontal="center" vertical="center" wrapText="1"/>
    </xf>
    <xf numFmtId="49" fontId="5" fillId="0" borderId="0" xfId="62" applyNumberFormat="1" applyFont="1" applyAlignment="1">
      <alignment horizontal="center" vertical="center" wrapText="1"/>
    </xf>
    <xf numFmtId="0" fontId="98" fillId="2" borderId="1" xfId="62" applyFont="1" applyFill="1" applyBorder="1" applyAlignment="1">
      <alignment horizontal="center" wrapText="1"/>
    </xf>
    <xf numFmtId="0" fontId="98" fillId="2" borderId="4" xfId="62" applyFont="1" applyFill="1" applyBorder="1" applyAlignment="1">
      <alignment horizontal="center" wrapText="1"/>
    </xf>
    <xf numFmtId="49" fontId="95" fillId="2" borderId="1" xfId="62" applyNumberFormat="1" applyFont="1" applyFill="1" applyBorder="1" applyAlignment="1">
      <alignment horizontal="center" vertical="center"/>
    </xf>
    <xf numFmtId="49" fontId="95" fillId="2" borderId="4" xfId="62" applyNumberFormat="1" applyFont="1" applyFill="1" applyBorder="1" applyAlignment="1">
      <alignment horizontal="center" vertical="center"/>
    </xf>
    <xf numFmtId="49" fontId="95" fillId="2" borderId="7" xfId="62" applyNumberFormat="1" applyFont="1" applyFill="1" applyBorder="1" applyAlignment="1">
      <alignment horizontal="center" vertical="center"/>
    </xf>
    <xf numFmtId="49" fontId="98" fillId="2" borderId="2" xfId="62" applyNumberFormat="1" applyFont="1" applyFill="1" applyBorder="1" applyAlignment="1">
      <alignment horizontal="center" wrapText="1"/>
    </xf>
    <xf numFmtId="49" fontId="98" fillId="2" borderId="3" xfId="62" applyNumberFormat="1" applyFont="1" applyFill="1" applyBorder="1" applyAlignment="1">
      <alignment horizontal="center" wrapText="1"/>
    </xf>
    <xf numFmtId="49" fontId="98" fillId="2" borderId="1" xfId="62" applyNumberFormat="1" applyFont="1" applyFill="1" applyBorder="1" applyAlignment="1">
      <alignment horizontal="center" wrapText="1"/>
    </xf>
    <xf numFmtId="49" fontId="98" fillId="2" borderId="4" xfId="62" applyNumberFormat="1" applyFont="1" applyFill="1" applyBorder="1" applyAlignment="1">
      <alignment horizontal="center" wrapText="1"/>
    </xf>
    <xf numFmtId="49" fontId="91" fillId="2" borderId="4" xfId="62" applyNumberFormat="1" applyFont="1" applyFill="1" applyBorder="1" applyAlignment="1">
      <alignment horizontal="center" vertical="top" wrapText="1"/>
    </xf>
    <xf numFmtId="49" fontId="91" fillId="2" borderId="7" xfId="62" applyNumberFormat="1" applyFont="1" applyFill="1" applyBorder="1" applyAlignment="1">
      <alignment horizontal="center" vertical="top" wrapText="1"/>
    </xf>
    <xf numFmtId="49" fontId="110" fillId="2" borderId="4" xfId="62" applyNumberFormat="1" applyFont="1" applyFill="1" applyBorder="1" applyAlignment="1">
      <alignment horizontal="center" vertical="top" wrapText="1"/>
    </xf>
    <xf numFmtId="49" fontId="110" fillId="2" borderId="7" xfId="62" applyNumberFormat="1" applyFont="1" applyFill="1" applyBorder="1" applyAlignment="1">
      <alignment horizontal="center" vertical="top" wrapText="1"/>
    </xf>
    <xf numFmtId="49" fontId="110" fillId="2" borderId="5" xfId="62" applyNumberFormat="1" applyFont="1" applyFill="1" applyBorder="1" applyAlignment="1">
      <alignment horizontal="center" vertical="top" wrapText="1"/>
    </xf>
    <xf numFmtId="49" fontId="110" fillId="2" borderId="6" xfId="62" applyNumberFormat="1" applyFont="1" applyFill="1" applyBorder="1" applyAlignment="1">
      <alignment horizontal="center" vertical="top" wrapText="1"/>
    </xf>
    <xf numFmtId="49" fontId="98" fillId="2" borderId="2" xfId="62" applyNumberFormat="1" applyFont="1" applyFill="1" applyBorder="1" applyAlignment="1">
      <alignment horizontal="center" vertical="center"/>
    </xf>
    <xf numFmtId="49" fontId="98" fillId="2" borderId="15" xfId="62" applyNumberFormat="1" applyFont="1" applyFill="1" applyBorder="1" applyAlignment="1">
      <alignment horizontal="center" vertical="center"/>
    </xf>
    <xf numFmtId="49" fontId="98" fillId="2" borderId="16" xfId="62" applyNumberFormat="1" applyFont="1" applyFill="1" applyBorder="1" applyAlignment="1">
      <alignment horizontal="center" vertical="center"/>
    </xf>
    <xf numFmtId="49" fontId="98" fillId="2" borderId="0" xfId="62" applyNumberFormat="1" applyFont="1" applyFill="1" applyBorder="1" applyAlignment="1">
      <alignment horizontal="center" vertical="center"/>
    </xf>
    <xf numFmtId="49" fontId="98" fillId="2" borderId="5" xfId="62" applyNumberFormat="1" applyFont="1" applyFill="1" applyBorder="1" applyAlignment="1">
      <alignment horizontal="center" vertical="center"/>
    </xf>
    <xf numFmtId="49" fontId="98" fillId="2" borderId="17" xfId="62" applyNumberFormat="1" applyFont="1" applyFill="1" applyBorder="1" applyAlignment="1">
      <alignment horizontal="center" vertical="center"/>
    </xf>
    <xf numFmtId="0" fontId="30" fillId="4" borderId="18" xfId="0" applyFont="1" applyFill="1" applyBorder="1" applyAlignment="1">
      <alignment horizontal="right" vertical="center" wrapText="1" indent="1" readingOrder="2"/>
    </xf>
    <xf numFmtId="0" fontId="30" fillId="5" borderId="18" xfId="0" applyFont="1" applyFill="1" applyBorder="1" applyAlignment="1">
      <alignment horizontal="right" vertical="center" wrapText="1" indent="1" readingOrder="2"/>
    </xf>
    <xf numFmtId="0" fontId="12" fillId="2" borderId="18" xfId="28" applyFont="1" applyFill="1" applyBorder="1" applyAlignment="1">
      <alignment vertical="center" wrapText="1"/>
    </xf>
    <xf numFmtId="0" fontId="12" fillId="2" borderId="19" xfId="28" applyFont="1" applyFill="1" applyBorder="1" applyAlignment="1">
      <alignment vertical="center" wrapText="1"/>
    </xf>
    <xf numFmtId="0" fontId="15" fillId="6" borderId="18" xfId="28" applyFont="1" applyFill="1" applyBorder="1" applyAlignment="1">
      <alignment horizontal="right" vertical="center" wrapText="1" indent="1"/>
    </xf>
    <xf numFmtId="0" fontId="15" fillId="6" borderId="19" xfId="28" applyFont="1" applyFill="1" applyBorder="1" applyAlignment="1">
      <alignment horizontal="right" vertical="center" wrapText="1" indent="1"/>
    </xf>
    <xf numFmtId="49" fontId="8" fillId="2" borderId="25" xfId="28" applyNumberFormat="1" applyFont="1" applyFill="1" applyBorder="1" applyAlignment="1">
      <alignment horizontal="center" vertical="center" wrapText="1"/>
    </xf>
    <xf numFmtId="49" fontId="8" fillId="2" borderId="26" xfId="28" applyNumberFormat="1" applyFont="1" applyFill="1" applyBorder="1" applyAlignment="1">
      <alignment horizontal="center" vertical="center" wrapText="1"/>
    </xf>
    <xf numFmtId="1" fontId="8" fillId="2" borderId="25" xfId="28" applyNumberFormat="1" applyFont="1" applyFill="1" applyBorder="1" applyAlignment="1">
      <alignment horizontal="center" vertical="center" wrapText="1" readingOrder="1"/>
    </xf>
    <xf numFmtId="1" fontId="8" fillId="2" borderId="26" xfId="28" applyNumberFormat="1" applyFont="1" applyFill="1" applyBorder="1" applyAlignment="1">
      <alignment horizontal="center" vertical="center" wrapText="1" readingOrder="1"/>
    </xf>
    <xf numFmtId="0" fontId="9" fillId="2" borderId="32" xfId="28" applyFont="1" applyFill="1" applyBorder="1" applyAlignment="1">
      <alignment horizontal="center" vertical="center" wrapText="1"/>
    </xf>
    <xf numFmtId="0" fontId="9" fillId="2" borderId="10" xfId="28" applyFont="1" applyFill="1" applyBorder="1" applyAlignment="1">
      <alignment horizontal="center" vertical="center" wrapText="1"/>
    </xf>
    <xf numFmtId="0" fontId="9" fillId="2" borderId="14" xfId="28" applyFont="1" applyFill="1" applyBorder="1" applyAlignment="1">
      <alignment horizontal="center" vertical="center" wrapText="1"/>
    </xf>
    <xf numFmtId="49" fontId="8" fillId="2" borderId="22" xfId="0" applyNumberFormat="1" applyFont="1" applyFill="1" applyBorder="1" applyAlignment="1">
      <alignment horizontal="center" vertical="center"/>
    </xf>
    <xf numFmtId="49" fontId="8" fillId="2" borderId="23" xfId="0" applyNumberFormat="1" applyFont="1" applyFill="1" applyBorder="1" applyAlignment="1">
      <alignment horizontal="center" vertical="center"/>
    </xf>
    <xf numFmtId="49" fontId="8" fillId="2" borderId="18" xfId="0" applyNumberFormat="1" applyFont="1" applyFill="1" applyBorder="1" applyAlignment="1">
      <alignment horizontal="center" vertical="center"/>
    </xf>
    <xf numFmtId="49" fontId="8" fillId="2" borderId="19" xfId="0" applyNumberFormat="1" applyFont="1" applyFill="1" applyBorder="1" applyAlignment="1">
      <alignment horizontal="center" vertical="center"/>
    </xf>
    <xf numFmtId="49" fontId="8" fillId="2" borderId="20" xfId="0" applyNumberFormat="1" applyFont="1" applyFill="1" applyBorder="1" applyAlignment="1">
      <alignment horizontal="center" vertical="center"/>
    </xf>
    <xf numFmtId="49" fontId="8" fillId="2" borderId="21" xfId="0" applyNumberFormat="1" applyFont="1" applyFill="1" applyBorder="1" applyAlignment="1">
      <alignment horizontal="center" vertical="center"/>
    </xf>
    <xf numFmtId="0" fontId="16" fillId="0" borderId="18" xfId="28" applyFont="1" applyFill="1" applyBorder="1" applyAlignment="1">
      <alignment horizontal="right" vertical="center" wrapText="1"/>
    </xf>
    <xf numFmtId="0" fontId="16" fillId="0" borderId="19" xfId="28" applyFont="1" applyFill="1" applyBorder="1" applyAlignment="1">
      <alignment horizontal="right" vertical="center" wrapText="1"/>
    </xf>
    <xf numFmtId="0" fontId="15" fillId="0" borderId="18" xfId="28" applyFont="1" applyFill="1" applyBorder="1" applyAlignment="1">
      <alignment horizontal="right" vertical="center" wrapText="1" indent="1"/>
    </xf>
    <xf numFmtId="0" fontId="15" fillId="0" borderId="19" xfId="28" applyFont="1" applyFill="1" applyBorder="1" applyAlignment="1">
      <alignment horizontal="right" vertical="center" wrapText="1" indent="1"/>
    </xf>
    <xf numFmtId="0" fontId="15" fillId="2" borderId="18" xfId="28" applyFont="1" applyFill="1" applyBorder="1" applyAlignment="1">
      <alignment horizontal="right" vertical="center" wrapText="1" indent="1"/>
    </xf>
    <xf numFmtId="0" fontId="15" fillId="2" borderId="19" xfId="28" applyFont="1" applyFill="1" applyBorder="1" applyAlignment="1">
      <alignment horizontal="right" vertical="center" wrapText="1" indent="1"/>
    </xf>
    <xf numFmtId="0" fontId="12" fillId="6" borderId="18" xfId="28" applyFont="1" applyFill="1" applyBorder="1" applyAlignment="1">
      <alignment vertical="center" wrapText="1"/>
    </xf>
    <xf numFmtId="0" fontId="12" fillId="6" borderId="19" xfId="28" applyFont="1" applyFill="1" applyBorder="1" applyAlignment="1">
      <alignment vertical="center" wrapText="1"/>
    </xf>
    <xf numFmtId="0" fontId="15" fillId="2" borderId="20" xfId="28" applyFont="1" applyFill="1" applyBorder="1" applyAlignment="1">
      <alignment horizontal="right" vertical="center" wrapText="1" indent="1"/>
    </xf>
    <xf numFmtId="0" fontId="15" fillId="2" borderId="21" xfId="28" applyFont="1" applyFill="1" applyBorder="1" applyAlignment="1">
      <alignment horizontal="right" vertical="center" wrapText="1" indent="1"/>
    </xf>
    <xf numFmtId="0" fontId="12" fillId="2" borderId="20" xfId="28" applyFont="1" applyFill="1" applyBorder="1" applyAlignment="1">
      <alignment vertical="center" wrapText="1"/>
    </xf>
    <xf numFmtId="0" fontId="12" fillId="2" borderId="21" xfId="28" applyFont="1" applyFill="1" applyBorder="1" applyAlignment="1">
      <alignment vertical="center" wrapText="1"/>
    </xf>
    <xf numFmtId="49" fontId="9" fillId="2" borderId="20" xfId="0" applyNumberFormat="1" applyFont="1" applyFill="1" applyBorder="1" applyAlignment="1">
      <alignment horizontal="center" vertical="top"/>
    </xf>
    <xf numFmtId="49" fontId="9" fillId="2" borderId="17" xfId="0" applyNumberFormat="1" applyFont="1" applyFill="1" applyBorder="1" applyAlignment="1">
      <alignment horizontal="center" vertical="top"/>
    </xf>
    <xf numFmtId="49" fontId="9" fillId="2" borderId="21" xfId="0" applyNumberFormat="1" applyFont="1" applyFill="1" applyBorder="1" applyAlignment="1">
      <alignment horizontal="center" vertical="top"/>
    </xf>
    <xf numFmtId="0" fontId="11" fillId="4" borderId="18" xfId="28" applyFont="1" applyFill="1" applyBorder="1" applyAlignment="1">
      <alignment horizontal="right" vertical="center" wrapText="1"/>
    </xf>
    <xf numFmtId="0" fontId="11" fillId="4" borderId="19" xfId="28" applyFont="1" applyFill="1" applyBorder="1" applyAlignment="1">
      <alignment horizontal="right" vertical="center" wrapText="1"/>
    </xf>
    <xf numFmtId="0" fontId="12" fillId="6" borderId="18" xfId="28" applyFont="1" applyFill="1" applyBorder="1" applyAlignment="1">
      <alignment horizontal="right" vertical="center" wrapText="1"/>
    </xf>
    <xf numFmtId="0" fontId="12" fillId="6" borderId="19" xfId="28" applyFont="1" applyFill="1" applyBorder="1" applyAlignment="1">
      <alignment horizontal="right" vertical="center" wrapText="1"/>
    </xf>
    <xf numFmtId="0" fontId="6" fillId="0" borderId="0" xfId="0" applyFont="1" applyAlignment="1">
      <alignment horizontal="center" vertical="center" wrapText="1" readingOrder="1"/>
    </xf>
    <xf numFmtId="49" fontId="5" fillId="0" borderId="0" xfId="0" applyNumberFormat="1" applyFont="1" applyAlignment="1">
      <alignment horizontal="center" vertical="center" wrapText="1"/>
    </xf>
    <xf numFmtId="49" fontId="8" fillId="0" borderId="17" xfId="0" applyNumberFormat="1" applyFont="1" applyBorder="1" applyAlignment="1">
      <alignment vertical="center"/>
    </xf>
    <xf numFmtId="0" fontId="5" fillId="0" borderId="17" xfId="0" applyFont="1" applyBorder="1" applyAlignment="1">
      <alignment horizontal="center" vertical="center"/>
    </xf>
    <xf numFmtId="49" fontId="27" fillId="0" borderId="17" xfId="0" applyNumberFormat="1" applyFont="1" applyBorder="1" applyAlignment="1">
      <alignment horizontal="right" vertical="center"/>
    </xf>
    <xf numFmtId="49" fontId="8" fillId="2" borderId="22" xfId="0" applyNumberFormat="1" applyFont="1" applyFill="1" applyBorder="1" applyAlignment="1">
      <alignment horizontal="center"/>
    </xf>
    <xf numFmtId="49" fontId="8" fillId="2" borderId="15" xfId="0" applyNumberFormat="1" applyFont="1" applyFill="1" applyBorder="1" applyAlignment="1">
      <alignment horizontal="center"/>
    </xf>
    <xf numFmtId="49" fontId="8" fillId="2" borderId="23" xfId="0" applyNumberFormat="1" applyFont="1" applyFill="1" applyBorder="1" applyAlignment="1">
      <alignment horizontal="center"/>
    </xf>
    <xf numFmtId="49" fontId="8" fillId="4" borderId="25" xfId="28" applyNumberFormat="1" applyFont="1" applyFill="1" applyBorder="1" applyAlignment="1">
      <alignment horizontal="center" vertical="center" wrapText="1"/>
    </xf>
    <xf numFmtId="49" fontId="8" fillId="4" borderId="26" xfId="28" applyNumberFormat="1" applyFont="1" applyFill="1" applyBorder="1" applyAlignment="1">
      <alignment horizontal="center" vertical="center" wrapText="1"/>
    </xf>
    <xf numFmtId="1" fontId="8" fillId="4" borderId="25" xfId="28" applyNumberFormat="1" applyFont="1" applyFill="1" applyBorder="1" applyAlignment="1">
      <alignment horizontal="center" vertical="center" wrapText="1" readingOrder="1"/>
    </xf>
    <xf numFmtId="1" fontId="8" fillId="4" borderId="26" xfId="28" applyNumberFormat="1" applyFont="1" applyFill="1" applyBorder="1" applyAlignment="1">
      <alignment horizontal="center" vertical="center" wrapText="1" readingOrder="1"/>
    </xf>
    <xf numFmtId="0" fontId="15" fillId="2" borderId="28" xfId="28" applyFont="1" applyFill="1" applyBorder="1" applyAlignment="1">
      <alignment horizontal="right" vertical="center" wrapText="1" indent="1"/>
    </xf>
    <xf numFmtId="0" fontId="15" fillId="2" borderId="29" xfId="28" applyFont="1" applyFill="1" applyBorder="1" applyAlignment="1">
      <alignment horizontal="right" vertical="center" wrapText="1" indent="1"/>
    </xf>
    <xf numFmtId="0" fontId="12" fillId="4" borderId="28" xfId="28" applyFont="1" applyFill="1" applyBorder="1" applyAlignment="1">
      <alignment horizontal="right" vertical="center" wrapText="1"/>
    </xf>
    <xf numFmtId="0" fontId="12" fillId="4" borderId="29" xfId="28" applyFont="1" applyFill="1" applyBorder="1" applyAlignment="1">
      <alignment horizontal="right" vertical="center" wrapText="1"/>
    </xf>
    <xf numFmtId="0" fontId="15" fillId="2" borderId="30" xfId="28" applyFont="1" applyFill="1" applyBorder="1" applyAlignment="1">
      <alignment horizontal="right" vertical="center" wrapText="1" indent="1"/>
    </xf>
    <xf numFmtId="0" fontId="15" fillId="2" borderId="31" xfId="28" applyFont="1" applyFill="1" applyBorder="1" applyAlignment="1">
      <alignment horizontal="right" vertical="center" wrapText="1" indent="1"/>
    </xf>
    <xf numFmtId="0" fontId="12" fillId="2" borderId="28" xfId="28" applyFont="1" applyFill="1" applyBorder="1" applyAlignment="1">
      <alignment vertical="center" wrapText="1"/>
    </xf>
    <xf numFmtId="0" fontId="12" fillId="2" borderId="29" xfId="28" applyFont="1" applyFill="1" applyBorder="1" applyAlignment="1">
      <alignment vertical="center" wrapText="1"/>
    </xf>
    <xf numFmtId="0" fontId="16" fillId="0" borderId="52" xfId="28" applyFont="1" applyFill="1" applyBorder="1" applyAlignment="1">
      <alignment horizontal="right" vertical="center" wrapText="1"/>
    </xf>
    <xf numFmtId="0" fontId="16" fillId="0" borderId="53" xfId="28" applyFont="1" applyFill="1" applyBorder="1" applyAlignment="1">
      <alignment horizontal="right" vertical="center" wrapText="1"/>
    </xf>
    <xf numFmtId="0" fontId="15" fillId="6" borderId="28" xfId="28" applyFont="1" applyFill="1" applyBorder="1" applyAlignment="1">
      <alignment horizontal="right" vertical="center" wrapText="1" indent="1"/>
    </xf>
    <xf numFmtId="0" fontId="15" fillId="6" borderId="29" xfId="28" applyFont="1" applyFill="1" applyBorder="1" applyAlignment="1">
      <alignment horizontal="right" vertical="center" wrapText="1" indent="1"/>
    </xf>
    <xf numFmtId="0" fontId="12" fillId="6" borderId="28" xfId="28" applyFont="1" applyFill="1" applyBorder="1" applyAlignment="1">
      <alignment vertical="center" wrapText="1"/>
    </xf>
    <xf numFmtId="0" fontId="12" fillId="6" borderId="29" xfId="28" applyFont="1" applyFill="1" applyBorder="1" applyAlignment="1">
      <alignment vertical="center" wrapText="1"/>
    </xf>
    <xf numFmtId="0" fontId="16" fillId="0" borderId="28" xfId="28" applyFont="1" applyFill="1" applyBorder="1" applyAlignment="1">
      <alignment horizontal="right" vertical="center" wrapText="1"/>
    </xf>
    <xf numFmtId="0" fontId="16" fillId="0" borderId="29" xfId="28" applyFont="1" applyFill="1" applyBorder="1" applyAlignment="1">
      <alignment horizontal="right" vertical="center" wrapText="1"/>
    </xf>
    <xf numFmtId="0" fontId="15" fillId="0" borderId="28" xfId="28" applyFont="1" applyFill="1" applyBorder="1" applyAlignment="1">
      <alignment horizontal="right" vertical="center" wrapText="1"/>
    </xf>
    <xf numFmtId="0" fontId="15" fillId="0" borderId="29" xfId="28" applyFont="1" applyFill="1" applyBorder="1" applyAlignment="1">
      <alignment horizontal="right" vertical="center" wrapText="1"/>
    </xf>
    <xf numFmtId="0" fontId="15" fillId="2" borderId="67" xfId="28" applyFont="1" applyFill="1" applyBorder="1" applyAlignment="1">
      <alignment horizontal="right" vertical="center" wrapText="1" indent="1"/>
    </xf>
    <xf numFmtId="0" fontId="15" fillId="2" borderId="68" xfId="28" applyFont="1" applyFill="1" applyBorder="1" applyAlignment="1">
      <alignment horizontal="right" vertical="center" wrapText="1" indent="1"/>
    </xf>
    <xf numFmtId="0" fontId="15" fillId="6" borderId="52" xfId="28" applyFont="1" applyFill="1" applyBorder="1" applyAlignment="1">
      <alignment horizontal="right" vertical="center" wrapText="1" indent="1"/>
    </xf>
    <xf numFmtId="0" fontId="15" fillId="6" borderId="53" xfId="28" applyFont="1" applyFill="1" applyBorder="1" applyAlignment="1">
      <alignment horizontal="right" vertical="center" wrapText="1" indent="1"/>
    </xf>
    <xf numFmtId="0" fontId="12" fillId="6" borderId="52" xfId="28" applyFont="1" applyFill="1" applyBorder="1" applyAlignment="1">
      <alignment vertical="center" wrapText="1"/>
    </xf>
    <xf numFmtId="0" fontId="12" fillId="6" borderId="53" xfId="28" applyFont="1" applyFill="1" applyBorder="1" applyAlignment="1">
      <alignment vertical="center" wrapText="1"/>
    </xf>
    <xf numFmtId="0" fontId="15" fillId="6" borderId="28" xfId="28" applyFont="1" applyFill="1" applyBorder="1" applyAlignment="1">
      <alignment horizontal="right" vertical="center" wrapText="1"/>
    </xf>
    <xf numFmtId="0" fontId="15" fillId="6" borderId="29" xfId="28" applyFont="1" applyFill="1" applyBorder="1" applyAlignment="1">
      <alignment horizontal="right" vertical="center" wrapText="1"/>
    </xf>
    <xf numFmtId="0" fontId="12" fillId="6" borderId="28" xfId="28" applyFont="1" applyFill="1" applyBorder="1" applyAlignment="1">
      <alignment horizontal="right" vertical="center" wrapText="1"/>
    </xf>
    <xf numFmtId="0" fontId="12" fillId="6" borderId="29" xfId="28" applyFont="1" applyFill="1" applyBorder="1" applyAlignment="1">
      <alignment horizontal="right" vertical="center" wrapText="1"/>
    </xf>
    <xf numFmtId="0" fontId="11" fillId="4" borderId="28" xfId="28" applyFont="1" applyFill="1" applyBorder="1" applyAlignment="1">
      <alignment horizontal="right" vertical="center" wrapText="1"/>
    </xf>
    <xf numFmtId="0" fontId="11" fillId="4" borderId="29" xfId="28" applyFont="1" applyFill="1" applyBorder="1" applyAlignment="1">
      <alignment horizontal="right" vertical="center" wrapText="1"/>
    </xf>
    <xf numFmtId="49" fontId="8" fillId="0" borderId="0" xfId="0" applyNumberFormat="1" applyFont="1" applyAlignment="1">
      <alignment vertical="center"/>
    </xf>
    <xf numFmtId="0" fontId="5" fillId="0" borderId="0" xfId="0" applyFont="1" applyBorder="1" applyAlignment="1">
      <alignment horizontal="center" vertical="center"/>
    </xf>
    <xf numFmtId="49" fontId="5" fillId="2" borderId="27" xfId="0" applyNumberFormat="1" applyFont="1" applyFill="1" applyBorder="1" applyAlignment="1">
      <alignment horizontal="center" vertical="center"/>
    </xf>
    <xf numFmtId="0" fontId="11" fillId="4" borderId="65" xfId="28" applyFont="1" applyFill="1" applyBorder="1" applyAlignment="1">
      <alignment horizontal="right" vertical="center" wrapText="1"/>
    </xf>
    <xf numFmtId="0" fontId="11" fillId="4" borderId="66" xfId="28" applyFont="1" applyFill="1" applyBorder="1" applyAlignment="1">
      <alignment horizontal="right" vertical="center" wrapText="1"/>
    </xf>
    <xf numFmtId="49" fontId="7" fillId="0" borderId="0" xfId="0" applyNumberFormat="1" applyFont="1" applyAlignment="1">
      <alignment horizontal="center" vertical="center" wrapText="1"/>
    </xf>
    <xf numFmtId="49" fontId="5" fillId="0" borderId="0" xfId="0" applyNumberFormat="1" applyFont="1" applyAlignment="1">
      <alignment horizontal="center" vertical="center"/>
    </xf>
    <xf numFmtId="0" fontId="15" fillId="6" borderId="67" xfId="28" applyFont="1" applyFill="1" applyBorder="1" applyAlignment="1">
      <alignment horizontal="right" vertical="center" wrapText="1" indent="1"/>
    </xf>
    <xf numFmtId="0" fontId="15" fillId="6" borderId="68" xfId="28" applyFont="1" applyFill="1" applyBorder="1" applyAlignment="1">
      <alignment horizontal="right" vertical="center" wrapText="1" indent="1"/>
    </xf>
    <xf numFmtId="49" fontId="8" fillId="0" borderId="17" xfId="22" applyNumberFormat="1" applyFont="1" applyBorder="1" applyAlignment="1">
      <alignment vertical="center"/>
    </xf>
    <xf numFmtId="0" fontId="5" fillId="0" borderId="17" xfId="22" applyFont="1" applyBorder="1" applyAlignment="1">
      <alignment horizontal="center" vertical="center"/>
    </xf>
    <xf numFmtId="49" fontId="5" fillId="2" borderId="25" xfId="22" applyNumberFormat="1" applyFont="1" applyFill="1" applyBorder="1" applyAlignment="1">
      <alignment horizontal="center" vertical="center"/>
    </xf>
    <xf numFmtId="49" fontId="5" fillId="2" borderId="26" xfId="22" applyNumberFormat="1" applyFont="1" applyFill="1" applyBorder="1" applyAlignment="1">
      <alignment horizontal="center" vertical="center"/>
    </xf>
    <xf numFmtId="49" fontId="7" fillId="0" borderId="0" xfId="22" applyNumberFormat="1" applyFont="1" applyAlignment="1">
      <alignment horizontal="center" vertical="center"/>
    </xf>
    <xf numFmtId="49" fontId="7" fillId="0" borderId="0" xfId="22" applyNumberFormat="1" applyFont="1" applyAlignment="1">
      <alignment horizontal="center" vertical="center" wrapText="1"/>
    </xf>
    <xf numFmtId="49" fontId="5" fillId="0" borderId="0" xfId="22" applyNumberFormat="1" applyFont="1" applyAlignment="1">
      <alignment horizontal="center" vertical="center" wrapText="1"/>
    </xf>
    <xf numFmtId="49" fontId="5" fillId="0" borderId="0" xfId="22" applyNumberFormat="1" applyFont="1" applyAlignment="1">
      <alignment horizontal="center" vertical="center"/>
    </xf>
    <xf numFmtId="0" fontId="19" fillId="2" borderId="32" xfId="28" applyFont="1" applyFill="1" applyBorder="1" applyAlignment="1">
      <alignment horizontal="center" vertical="center" wrapText="1"/>
    </xf>
    <xf numFmtId="0" fontId="19" fillId="2" borderId="10" xfId="28" applyFont="1" applyFill="1" applyBorder="1" applyAlignment="1">
      <alignment horizontal="center" vertical="center" wrapText="1"/>
    </xf>
    <xf numFmtId="0" fontId="19" fillId="2" borderId="14" xfId="28" applyFont="1" applyFill="1" applyBorder="1" applyAlignment="1">
      <alignment horizontal="center" vertical="center" wrapText="1"/>
    </xf>
    <xf numFmtId="49" fontId="8" fillId="2" borderId="32" xfId="0" applyNumberFormat="1" applyFont="1" applyFill="1" applyBorder="1" applyAlignment="1">
      <alignment horizontal="center" wrapText="1"/>
    </xf>
    <xf numFmtId="49" fontId="8" fillId="2" borderId="10" xfId="0" applyNumberFormat="1" applyFont="1" applyFill="1" applyBorder="1" applyAlignment="1">
      <alignment horizontal="center" wrapText="1"/>
    </xf>
    <xf numFmtId="49" fontId="9" fillId="2" borderId="10" xfId="0" applyNumberFormat="1" applyFont="1" applyFill="1" applyBorder="1" applyAlignment="1">
      <alignment horizontal="center" vertical="top" wrapText="1"/>
    </xf>
    <xf numFmtId="49" fontId="9" fillId="2" borderId="14" xfId="0" applyNumberFormat="1" applyFont="1" applyFill="1" applyBorder="1" applyAlignment="1">
      <alignment horizontal="center" vertical="top" wrapText="1"/>
    </xf>
    <xf numFmtId="49" fontId="4" fillId="2" borderId="10" xfId="0" applyNumberFormat="1" applyFont="1" applyFill="1" applyBorder="1" applyAlignment="1">
      <alignment horizontal="center" vertical="top" wrapText="1"/>
    </xf>
    <xf numFmtId="49" fontId="4" fillId="2" borderId="14" xfId="0" applyNumberFormat="1" applyFont="1" applyFill="1" applyBorder="1" applyAlignment="1">
      <alignment horizontal="center" vertical="top" wrapText="1"/>
    </xf>
    <xf numFmtId="49" fontId="8" fillId="2" borderId="32" xfId="0" applyNumberFormat="1" applyFont="1" applyFill="1" applyBorder="1" applyAlignment="1">
      <alignment horizontal="center" vertical="center"/>
    </xf>
    <xf numFmtId="0" fontId="1" fillId="2" borderId="32" xfId="0" applyFont="1" applyFill="1" applyBorder="1"/>
    <xf numFmtId="0" fontId="1" fillId="2" borderId="10" xfId="0" applyFont="1" applyFill="1" applyBorder="1"/>
    <xf numFmtId="0" fontId="1" fillId="2" borderId="14" xfId="0" applyFont="1" applyFill="1" applyBorder="1"/>
    <xf numFmtId="0" fontId="12" fillId="2" borderId="67" xfId="28" applyFont="1" applyFill="1" applyBorder="1" applyAlignment="1">
      <alignment vertical="center" wrapText="1"/>
    </xf>
    <xf numFmtId="0" fontId="12" fillId="2" borderId="68" xfId="28" applyFont="1" applyFill="1" applyBorder="1" applyAlignment="1">
      <alignment vertical="center" wrapText="1"/>
    </xf>
    <xf numFmtId="49" fontId="8" fillId="0" borderId="0" xfId="22" applyNumberFormat="1" applyFont="1" applyAlignment="1">
      <alignment vertical="center"/>
    </xf>
    <xf numFmtId="49" fontId="5" fillId="0" borderId="0" xfId="22" applyNumberFormat="1" applyFont="1" applyBorder="1" applyAlignment="1">
      <alignment horizontal="center" vertical="center"/>
    </xf>
    <xf numFmtId="49" fontId="10" fillId="2" borderId="5" xfId="22" applyNumberFormat="1" applyFont="1" applyFill="1" applyBorder="1" applyAlignment="1">
      <alignment horizontal="center" vertical="top" wrapText="1"/>
    </xf>
    <xf numFmtId="49" fontId="10" fillId="2" borderId="6" xfId="22" applyNumberFormat="1" applyFont="1" applyFill="1" applyBorder="1" applyAlignment="1">
      <alignment horizontal="center" vertical="top" wrapText="1"/>
    </xf>
    <xf numFmtId="49" fontId="4" fillId="2" borderId="4" xfId="22" applyNumberFormat="1" applyFont="1" applyFill="1" applyBorder="1" applyAlignment="1">
      <alignment horizontal="center" vertical="top" wrapText="1"/>
    </xf>
    <xf numFmtId="49" fontId="4" fillId="2" borderId="7" xfId="22" applyNumberFormat="1" applyFont="1" applyFill="1" applyBorder="1" applyAlignment="1">
      <alignment horizontal="center" vertical="top" wrapText="1"/>
    </xf>
    <xf numFmtId="49" fontId="10" fillId="2" borderId="4" xfId="22" applyNumberFormat="1" applyFont="1" applyFill="1" applyBorder="1" applyAlignment="1">
      <alignment horizontal="center" vertical="top" wrapText="1"/>
    </xf>
    <xf numFmtId="49" fontId="10" fillId="2" borderId="7" xfId="22" applyNumberFormat="1" applyFont="1" applyFill="1" applyBorder="1" applyAlignment="1">
      <alignment horizontal="center" vertical="top" wrapText="1"/>
    </xf>
    <xf numFmtId="0" fontId="8" fillId="2" borderId="1" xfId="22" applyFont="1" applyFill="1" applyBorder="1" applyAlignment="1">
      <alignment horizontal="center" wrapText="1"/>
    </xf>
    <xf numFmtId="0" fontId="8" fillId="2" borderId="4" xfId="22" applyFont="1" applyFill="1" applyBorder="1" applyAlignment="1">
      <alignment horizontal="center" wrapText="1"/>
    </xf>
    <xf numFmtId="49" fontId="9" fillId="2" borderId="1" xfId="22" applyNumberFormat="1" applyFont="1" applyFill="1" applyBorder="1" applyAlignment="1">
      <alignment horizontal="center" vertical="center"/>
    </xf>
    <xf numFmtId="49" fontId="9" fillId="2" borderId="4" xfId="22" applyNumberFormat="1" applyFont="1" applyFill="1" applyBorder="1" applyAlignment="1">
      <alignment horizontal="center" vertical="center"/>
    </xf>
    <xf numFmtId="49" fontId="9" fillId="2" borderId="7" xfId="22" applyNumberFormat="1" applyFont="1" applyFill="1" applyBorder="1" applyAlignment="1">
      <alignment horizontal="center" vertical="center"/>
    </xf>
    <xf numFmtId="49" fontId="8" fillId="2" borderId="2" xfId="22" applyNumberFormat="1" applyFont="1" applyFill="1" applyBorder="1" applyAlignment="1">
      <alignment horizontal="center" wrapText="1"/>
    </xf>
    <xf numFmtId="49" fontId="8" fillId="2" borderId="3" xfId="22" applyNumberFormat="1" applyFont="1" applyFill="1" applyBorder="1" applyAlignment="1">
      <alignment horizontal="center" wrapText="1"/>
    </xf>
    <xf numFmtId="49" fontId="8" fillId="2" borderId="1" xfId="22" applyNumberFormat="1" applyFont="1" applyFill="1" applyBorder="1" applyAlignment="1">
      <alignment horizontal="center" wrapText="1"/>
    </xf>
    <xf numFmtId="49" fontId="8" fillId="2" borderId="4" xfId="22" applyNumberFormat="1" applyFont="1" applyFill="1" applyBorder="1" applyAlignment="1">
      <alignment horizontal="center" wrapText="1"/>
    </xf>
    <xf numFmtId="49" fontId="8" fillId="2" borderId="2" xfId="22" applyNumberFormat="1" applyFont="1" applyFill="1" applyBorder="1" applyAlignment="1">
      <alignment horizontal="center" vertical="center"/>
    </xf>
    <xf numFmtId="49" fontId="8" fillId="2" borderId="15" xfId="22" applyNumberFormat="1" applyFont="1" applyFill="1" applyBorder="1" applyAlignment="1">
      <alignment horizontal="center" vertical="center"/>
    </xf>
    <xf numFmtId="49" fontId="8" fillId="2" borderId="16" xfId="22" applyNumberFormat="1" applyFont="1" applyFill="1" applyBorder="1" applyAlignment="1">
      <alignment horizontal="center" vertical="center"/>
    </xf>
    <xf numFmtId="49" fontId="8" fillId="2" borderId="0" xfId="22" applyNumberFormat="1" applyFont="1" applyFill="1" applyBorder="1" applyAlignment="1">
      <alignment horizontal="center" vertical="center"/>
    </xf>
    <xf numFmtId="49" fontId="8" fillId="2" borderId="5" xfId="22" applyNumberFormat="1" applyFont="1" applyFill="1" applyBorder="1" applyAlignment="1">
      <alignment horizontal="center" vertical="center"/>
    </xf>
    <xf numFmtId="49" fontId="8" fillId="2" borderId="17" xfId="22" applyNumberFormat="1" applyFont="1" applyFill="1" applyBorder="1" applyAlignment="1">
      <alignment horizontal="center" vertical="center"/>
    </xf>
    <xf numFmtId="0" fontId="14" fillId="2" borderId="18" xfId="28" applyFont="1" applyFill="1" applyBorder="1" applyAlignment="1">
      <alignment horizontal="right" vertical="center" wrapText="1" indent="1"/>
    </xf>
    <xf numFmtId="0" fontId="14" fillId="2" borderId="19" xfId="28" applyFont="1" applyFill="1" applyBorder="1" applyAlignment="1">
      <alignment horizontal="right" vertical="center" wrapText="1" indent="1"/>
    </xf>
    <xf numFmtId="0" fontId="9" fillId="5" borderId="15" xfId="0" applyFont="1" applyFill="1" applyBorder="1" applyAlignment="1">
      <alignment horizontal="center" vertical="center" readingOrder="1"/>
    </xf>
    <xf numFmtId="0" fontId="9" fillId="5" borderId="77" xfId="0" applyFont="1" applyFill="1" applyBorder="1" applyAlignment="1">
      <alignment horizontal="center" vertical="center" readingOrder="1"/>
    </xf>
    <xf numFmtId="49" fontId="8" fillId="2" borderId="10" xfId="0" applyNumberFormat="1" applyFont="1" applyFill="1" applyBorder="1" applyAlignment="1">
      <alignment horizontal="center" vertical="center"/>
    </xf>
    <xf numFmtId="49" fontId="8" fillId="2" borderId="14" xfId="0" applyNumberFormat="1" applyFont="1" applyFill="1" applyBorder="1" applyAlignment="1">
      <alignment horizontal="center" vertical="center"/>
    </xf>
    <xf numFmtId="0" fontId="15" fillId="6" borderId="18" xfId="28" applyFont="1" applyFill="1" applyBorder="1" applyAlignment="1">
      <alignment horizontal="right" vertical="center" wrapText="1"/>
    </xf>
    <xf numFmtId="0" fontId="15" fillId="6" borderId="19" xfId="28" applyFont="1" applyFill="1" applyBorder="1" applyAlignment="1">
      <alignment horizontal="right" vertical="center" wrapText="1"/>
    </xf>
    <xf numFmtId="0" fontId="13" fillId="6" borderId="18" xfId="28" applyFont="1" applyFill="1" applyBorder="1" applyAlignment="1">
      <alignment horizontal="right" vertical="center" wrapText="1" indent="1"/>
    </xf>
    <xf numFmtId="0" fontId="13" fillId="6" borderId="19" xfId="28" applyFont="1" applyFill="1" applyBorder="1" applyAlignment="1">
      <alignment horizontal="right" vertical="center" wrapText="1" indent="1"/>
    </xf>
    <xf numFmtId="0" fontId="13" fillId="2" borderId="18" xfId="28" applyFont="1" applyFill="1" applyBorder="1" applyAlignment="1">
      <alignment vertical="center" wrapText="1"/>
    </xf>
    <xf numFmtId="0" fontId="13" fillId="2" borderId="19" xfId="28" applyFont="1" applyFill="1" applyBorder="1" applyAlignment="1">
      <alignment vertical="center" wrapText="1"/>
    </xf>
    <xf numFmtId="0" fontId="13" fillId="6" borderId="18" xfId="28" applyFont="1" applyFill="1" applyBorder="1" applyAlignment="1">
      <alignment vertical="center" wrapText="1"/>
    </xf>
    <xf numFmtId="0" fontId="13" fillId="6" borderId="19" xfId="28" applyFont="1" applyFill="1" applyBorder="1" applyAlignment="1">
      <alignment vertical="center" wrapText="1"/>
    </xf>
    <xf numFmtId="0" fontId="13" fillId="2" borderId="18" xfId="28" applyFont="1" applyFill="1" applyBorder="1" applyAlignment="1">
      <alignment horizontal="right" vertical="center" wrapText="1"/>
    </xf>
    <xf numFmtId="0" fontId="13" fillId="2" borderId="19" xfId="28" applyFont="1" applyFill="1" applyBorder="1" applyAlignment="1">
      <alignment horizontal="right" vertical="center" wrapText="1"/>
    </xf>
    <xf numFmtId="0" fontId="13" fillId="2" borderId="20" xfId="28" applyFont="1" applyFill="1" applyBorder="1" applyAlignment="1">
      <alignment vertical="center" wrapText="1"/>
    </xf>
    <xf numFmtId="0" fontId="13" fillId="2" borderId="21" xfId="28" applyFont="1" applyFill="1" applyBorder="1" applyAlignment="1">
      <alignment vertical="center" wrapText="1"/>
    </xf>
    <xf numFmtId="0" fontId="14" fillId="2" borderId="18" xfId="28" applyFont="1" applyFill="1" applyBorder="1" applyAlignment="1">
      <alignment horizontal="right" vertical="center" wrapText="1"/>
    </xf>
    <xf numFmtId="0" fontId="14" fillId="2" borderId="19" xfId="28" applyFont="1" applyFill="1" applyBorder="1" applyAlignment="1">
      <alignment horizontal="right" vertical="center" wrapText="1"/>
    </xf>
    <xf numFmtId="49" fontId="8" fillId="2" borderId="32" xfId="0" applyNumberFormat="1" applyFont="1" applyFill="1" applyBorder="1" applyAlignment="1">
      <alignment horizontal="center"/>
    </xf>
    <xf numFmtId="49" fontId="9" fillId="2" borderId="14" xfId="0" applyNumberFormat="1" applyFont="1" applyFill="1" applyBorder="1" applyAlignment="1">
      <alignment horizontal="center" vertical="top"/>
    </xf>
    <xf numFmtId="0" fontId="12" fillId="2" borderId="18" xfId="28" applyFont="1" applyFill="1" applyBorder="1" applyAlignment="1">
      <alignment horizontal="right" vertical="center" wrapText="1"/>
    </xf>
    <xf numFmtId="0" fontId="12" fillId="2" borderId="19" xfId="28" applyFont="1" applyFill="1" applyBorder="1" applyAlignment="1">
      <alignment horizontal="right" vertical="center" wrapText="1"/>
    </xf>
    <xf numFmtId="0" fontId="13" fillId="6" borderId="18" xfId="28" applyFont="1" applyFill="1" applyBorder="1" applyAlignment="1">
      <alignment horizontal="right" vertical="center" wrapText="1"/>
    </xf>
    <xf numFmtId="0" fontId="13" fillId="6" borderId="19" xfId="28" applyFont="1" applyFill="1" applyBorder="1" applyAlignment="1">
      <alignment horizontal="right" vertical="center" wrapText="1"/>
    </xf>
    <xf numFmtId="0" fontId="9" fillId="5" borderId="15" xfId="0" applyFont="1" applyFill="1" applyBorder="1" applyAlignment="1">
      <alignment horizontal="center" vertical="center" wrapText="1" readingOrder="1"/>
    </xf>
    <xf numFmtId="0" fontId="9" fillId="5" borderId="77" xfId="0" applyFont="1" applyFill="1" applyBorder="1" applyAlignment="1">
      <alignment horizontal="center" vertical="center" wrapText="1" readingOrder="1"/>
    </xf>
    <xf numFmtId="0" fontId="9" fillId="2" borderId="22" xfId="28" applyFont="1" applyFill="1" applyBorder="1" applyAlignment="1">
      <alignment horizontal="center" vertical="center" wrapText="1"/>
    </xf>
    <xf numFmtId="0" fontId="9" fillId="2" borderId="18" xfId="28" applyFont="1" applyFill="1" applyBorder="1" applyAlignment="1">
      <alignment horizontal="center" vertical="center" wrapText="1"/>
    </xf>
    <xf numFmtId="0" fontId="9" fillId="2" borderId="20" xfId="28" applyFont="1" applyFill="1" applyBorder="1" applyAlignment="1">
      <alignment horizontal="center" vertical="center" wrapText="1"/>
    </xf>
    <xf numFmtId="49" fontId="8" fillId="0" borderId="0" xfId="0" applyNumberFormat="1" applyFont="1" applyBorder="1" applyAlignment="1">
      <alignment vertical="center"/>
    </xf>
    <xf numFmtId="49" fontId="27" fillId="0" borderId="0" xfId="0" applyNumberFormat="1" applyFont="1" applyAlignment="1">
      <alignment horizontal="right" vertical="center"/>
    </xf>
    <xf numFmtId="49" fontId="8" fillId="6" borderId="11" xfId="0" applyNumberFormat="1" applyFont="1" applyFill="1" applyBorder="1" applyAlignment="1">
      <alignment horizontal="right" vertical="center" wrapText="1" indent="1"/>
    </xf>
    <xf numFmtId="49" fontId="8" fillId="2" borderId="11" xfId="0" applyNumberFormat="1" applyFont="1" applyFill="1" applyBorder="1" applyAlignment="1">
      <alignment horizontal="right" vertical="center" wrapText="1" indent="1"/>
    </xf>
    <xf numFmtId="49" fontId="8" fillId="6" borderId="57" xfId="0" applyNumberFormat="1" applyFont="1" applyFill="1" applyBorder="1" applyAlignment="1">
      <alignment horizontal="right" vertical="center" wrapText="1" indent="1"/>
    </xf>
    <xf numFmtId="49" fontId="8" fillId="2" borderId="58" xfId="0" applyNumberFormat="1" applyFont="1" applyFill="1" applyBorder="1" applyAlignment="1">
      <alignment horizontal="center" vertical="center"/>
    </xf>
    <xf numFmtId="49" fontId="8" fillId="2" borderId="11" xfId="0" applyNumberFormat="1" applyFont="1" applyFill="1" applyBorder="1" applyAlignment="1">
      <alignment horizontal="center" vertical="center"/>
    </xf>
    <xf numFmtId="49" fontId="8" fillId="2" borderId="59" xfId="0" applyNumberFormat="1" applyFont="1" applyFill="1" applyBorder="1" applyAlignment="1">
      <alignment horizontal="center" vertical="center"/>
    </xf>
    <xf numFmtId="165" fontId="4" fillId="6" borderId="11" xfId="0" applyNumberFormat="1" applyFont="1" applyFill="1" applyBorder="1" applyAlignment="1">
      <alignment horizontal="left" vertical="center" wrapText="1" indent="1"/>
    </xf>
    <xf numFmtId="165" fontId="4" fillId="2" borderId="11" xfId="0" applyNumberFormat="1" applyFont="1" applyFill="1" applyBorder="1" applyAlignment="1">
      <alignment horizontal="left" vertical="center" wrapText="1" indent="1"/>
    </xf>
    <xf numFmtId="165" fontId="4" fillId="6" borderId="57" xfId="0" applyNumberFormat="1" applyFont="1" applyFill="1" applyBorder="1" applyAlignment="1">
      <alignment horizontal="left" vertical="center" wrapText="1" indent="1"/>
    </xf>
    <xf numFmtId="165" fontId="9" fillId="2" borderId="58" xfId="0" applyNumberFormat="1" applyFont="1" applyFill="1" applyBorder="1" applyAlignment="1">
      <alignment horizontal="center" vertical="center"/>
    </xf>
    <xf numFmtId="165" fontId="9" fillId="2" borderId="11" xfId="0" applyNumberFormat="1" applyFont="1" applyFill="1" applyBorder="1" applyAlignment="1">
      <alignment horizontal="center" vertical="center"/>
    </xf>
    <xf numFmtId="165" fontId="9" fillId="2" borderId="59" xfId="0" applyNumberFormat="1" applyFont="1" applyFill="1" applyBorder="1" applyAlignment="1">
      <alignment horizontal="center" vertical="center"/>
    </xf>
    <xf numFmtId="49" fontId="9" fillId="2" borderId="32"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xf>
    <xf numFmtId="49" fontId="9" fillId="2" borderId="14" xfId="0" applyNumberFormat="1" applyFont="1" applyFill="1" applyBorder="1" applyAlignment="1">
      <alignment horizontal="center" vertical="center"/>
    </xf>
    <xf numFmtId="49" fontId="5" fillId="0" borderId="0" xfId="0" applyNumberFormat="1" applyFont="1" applyAlignment="1">
      <alignment horizontal="right" vertical="center"/>
    </xf>
    <xf numFmtId="0" fontId="9" fillId="2" borderId="32"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4" xfId="0" applyFont="1" applyFill="1" applyBorder="1" applyAlignment="1">
      <alignment horizontal="center" vertical="center"/>
    </xf>
    <xf numFmtId="165" fontId="4" fillId="6" borderId="56" xfId="0" applyNumberFormat="1" applyFont="1" applyFill="1" applyBorder="1" applyAlignment="1">
      <alignment horizontal="left" vertical="center" wrapText="1" indent="1"/>
    </xf>
    <xf numFmtId="49" fontId="8" fillId="6" borderId="56" xfId="0" applyNumberFormat="1" applyFont="1" applyFill="1" applyBorder="1" applyAlignment="1">
      <alignment horizontal="right" vertical="center" wrapText="1" indent="1"/>
    </xf>
    <xf numFmtId="0" fontId="14" fillId="4" borderId="18" xfId="28" applyFont="1" applyFill="1" applyBorder="1" applyAlignment="1">
      <alignment horizontal="right" vertical="center" wrapText="1" indent="1"/>
    </xf>
    <xf numFmtId="0" fontId="14" fillId="4" borderId="19" xfId="28" applyFont="1" applyFill="1" applyBorder="1" applyAlignment="1">
      <alignment horizontal="right" vertical="center" wrapText="1" indent="1"/>
    </xf>
    <xf numFmtId="0" fontId="8" fillId="4" borderId="46" xfId="0" applyFont="1" applyFill="1" applyBorder="1" applyAlignment="1">
      <alignment horizontal="center" vertical="center" wrapText="1" readingOrder="1"/>
    </xf>
    <xf numFmtId="0" fontId="8" fillId="4" borderId="47" xfId="0" applyFont="1" applyFill="1" applyBorder="1" applyAlignment="1">
      <alignment horizontal="center" vertical="center" wrapText="1" readingOrder="1"/>
    </xf>
    <xf numFmtId="0" fontId="13" fillId="4" borderId="20" xfId="28" applyFont="1" applyFill="1" applyBorder="1" applyAlignment="1">
      <alignment vertical="center" wrapText="1"/>
    </xf>
    <xf numFmtId="0" fontId="13" fillId="4" borderId="21" xfId="28" applyFont="1" applyFill="1" applyBorder="1" applyAlignment="1">
      <alignment vertical="center" wrapText="1"/>
    </xf>
    <xf numFmtId="0" fontId="14" fillId="2" borderId="30" xfId="28" applyFont="1" applyFill="1" applyBorder="1" applyAlignment="1">
      <alignment horizontal="right" vertical="center" wrapText="1" indent="1"/>
    </xf>
    <xf numFmtId="0" fontId="14" fillId="2" borderId="31" xfId="28" applyFont="1" applyFill="1" applyBorder="1" applyAlignment="1">
      <alignment horizontal="right" vertical="center" wrapText="1" indent="1"/>
    </xf>
    <xf numFmtId="0" fontId="15" fillId="6" borderId="20" xfId="28" applyFont="1" applyFill="1" applyBorder="1" applyAlignment="1">
      <alignment horizontal="right" vertical="center" wrapText="1" indent="1"/>
    </xf>
    <xf numFmtId="0" fontId="15" fillId="6" borderId="21" xfId="28" applyFont="1" applyFill="1" applyBorder="1" applyAlignment="1">
      <alignment horizontal="right" vertical="center" wrapText="1" indent="1"/>
    </xf>
    <xf numFmtId="0" fontId="8" fillId="2" borderId="46" xfId="0" applyFont="1" applyFill="1" applyBorder="1" applyAlignment="1">
      <alignment horizontal="center" vertical="center" wrapText="1" readingOrder="1"/>
    </xf>
    <xf numFmtId="0" fontId="8" fillId="2" borderId="47" xfId="0" applyFont="1" applyFill="1" applyBorder="1" applyAlignment="1">
      <alignment horizontal="center" vertical="center" wrapText="1" readingOrder="1"/>
    </xf>
    <xf numFmtId="0" fontId="14" fillId="2" borderId="52" xfId="28" applyFont="1" applyFill="1" applyBorder="1" applyAlignment="1">
      <alignment horizontal="right" vertical="center" wrapText="1" indent="1"/>
    </xf>
    <xf numFmtId="0" fontId="14" fillId="2" borderId="53" xfId="28" applyFont="1" applyFill="1" applyBorder="1" applyAlignment="1">
      <alignment horizontal="right" vertical="center" wrapText="1" indent="1"/>
    </xf>
    <xf numFmtId="0" fontId="8" fillId="4" borderId="26" xfId="0" applyFont="1" applyFill="1" applyBorder="1" applyAlignment="1">
      <alignment horizontal="center" vertical="center" wrapText="1" readingOrder="1"/>
    </xf>
    <xf numFmtId="0" fontId="8" fillId="2" borderId="32" xfId="28" applyFont="1" applyFill="1" applyBorder="1" applyAlignment="1">
      <alignment horizontal="center" vertical="center" wrapText="1"/>
    </xf>
    <xf numFmtId="0" fontId="8" fillId="2" borderId="10" xfId="28" applyFont="1" applyFill="1" applyBorder="1" applyAlignment="1">
      <alignment horizontal="center" vertical="center" wrapText="1"/>
    </xf>
    <xf numFmtId="0" fontId="8" fillId="2" borderId="14" xfId="28" applyFont="1" applyFill="1" applyBorder="1" applyAlignment="1">
      <alignment horizontal="center" vertical="center" wrapText="1"/>
    </xf>
    <xf numFmtId="0" fontId="15" fillId="2" borderId="0" xfId="28" applyFont="1" applyFill="1" applyBorder="1" applyAlignment="1">
      <alignment horizontal="right" vertical="center" wrapText="1" indent="1"/>
    </xf>
    <xf numFmtId="0" fontId="15" fillId="2" borderId="39" xfId="28" applyFont="1" applyFill="1" applyBorder="1" applyAlignment="1">
      <alignment horizontal="right" vertical="center" wrapText="1" indent="1"/>
    </xf>
    <xf numFmtId="0" fontId="15" fillId="2" borderId="40" xfId="28" applyFont="1" applyFill="1" applyBorder="1" applyAlignment="1">
      <alignment horizontal="right" vertical="center" wrapText="1" indent="1"/>
    </xf>
    <xf numFmtId="0" fontId="15" fillId="6" borderId="41" xfId="28" applyFont="1" applyFill="1" applyBorder="1" applyAlignment="1">
      <alignment horizontal="right" vertical="center" wrapText="1" indent="1"/>
    </xf>
    <xf numFmtId="0" fontId="15" fillId="6" borderId="42" xfId="28" applyFont="1" applyFill="1" applyBorder="1" applyAlignment="1">
      <alignment horizontal="right" vertical="center" wrapText="1" indent="1"/>
    </xf>
    <xf numFmtId="0" fontId="15" fillId="2" borderId="41" xfId="28" applyFont="1" applyFill="1" applyBorder="1" applyAlignment="1">
      <alignment horizontal="right" vertical="center" wrapText="1" indent="1"/>
    </xf>
    <xf numFmtId="0" fontId="15" fillId="2" borderId="42" xfId="28" applyFont="1" applyFill="1" applyBorder="1" applyAlignment="1">
      <alignment horizontal="right" vertical="center" wrapText="1" indent="1"/>
    </xf>
    <xf numFmtId="0" fontId="15" fillId="2" borderId="48" xfId="28" applyFont="1" applyFill="1" applyBorder="1" applyAlignment="1">
      <alignment horizontal="right" vertical="center" wrapText="1" indent="1"/>
    </xf>
    <xf numFmtId="0" fontId="15" fillId="2" borderId="49" xfId="28" applyFont="1" applyFill="1" applyBorder="1" applyAlignment="1">
      <alignment horizontal="right" vertical="center" wrapText="1" indent="1"/>
    </xf>
    <xf numFmtId="0" fontId="13" fillId="2" borderId="39" xfId="28" applyFont="1" applyFill="1" applyBorder="1" applyAlignment="1">
      <alignment vertical="center" wrapText="1"/>
    </xf>
    <xf numFmtId="0" fontId="13" fillId="2" borderId="40" xfId="28" applyFont="1" applyFill="1" applyBorder="1" applyAlignment="1">
      <alignment vertical="center" wrapText="1"/>
    </xf>
    <xf numFmtId="0" fontId="12" fillId="6" borderId="41" xfId="28" applyFont="1" applyFill="1" applyBorder="1" applyAlignment="1">
      <alignment vertical="center" wrapText="1"/>
    </xf>
    <xf numFmtId="0" fontId="12" fillId="6" borderId="42" xfId="28" applyFont="1" applyFill="1" applyBorder="1" applyAlignment="1">
      <alignment vertical="center" wrapText="1"/>
    </xf>
    <xf numFmtId="49" fontId="5" fillId="0" borderId="17" xfId="0" applyNumberFormat="1" applyFont="1" applyBorder="1" applyAlignment="1">
      <alignment horizontal="center" vertical="center"/>
    </xf>
    <xf numFmtId="164" fontId="10" fillId="2" borderId="4" xfId="1" applyFont="1" applyFill="1" applyBorder="1" applyAlignment="1">
      <alignment horizontal="center" vertical="top" wrapText="1"/>
    </xf>
    <xf numFmtId="164" fontId="10" fillId="2" borderId="7" xfId="1" applyFont="1" applyFill="1" applyBorder="1" applyAlignment="1">
      <alignment horizontal="center" vertical="top" wrapText="1"/>
    </xf>
    <xf numFmtId="166" fontId="10" fillId="2" borderId="4" xfId="22" applyNumberFormat="1" applyFont="1" applyFill="1" applyBorder="1" applyAlignment="1">
      <alignment horizontal="center" vertical="top" wrapText="1"/>
    </xf>
    <xf numFmtId="166" fontId="10" fillId="2" borderId="7" xfId="22" applyNumberFormat="1" applyFont="1" applyFill="1" applyBorder="1" applyAlignment="1">
      <alignment horizontal="center" vertical="top" wrapText="1"/>
    </xf>
    <xf numFmtId="164" fontId="8" fillId="2" borderId="1" xfId="1" applyFont="1" applyFill="1" applyBorder="1" applyAlignment="1">
      <alignment horizontal="center" wrapText="1"/>
    </xf>
    <xf numFmtId="164" fontId="8" fillId="2" borderId="4" xfId="1" applyFont="1" applyFill="1" applyBorder="1" applyAlignment="1">
      <alignment horizontal="center" wrapText="1"/>
    </xf>
    <xf numFmtId="166" fontId="8" fillId="2" borderId="1" xfId="22" applyNumberFormat="1" applyFont="1" applyFill="1" applyBorder="1" applyAlignment="1">
      <alignment horizontal="center" wrapText="1"/>
    </xf>
    <xf numFmtId="166" fontId="8" fillId="2" borderId="4" xfId="22" applyNumberFormat="1" applyFont="1" applyFill="1" applyBorder="1" applyAlignment="1">
      <alignment horizontal="center" wrapText="1"/>
    </xf>
    <xf numFmtId="0" fontId="12" fillId="6" borderId="22" xfId="28" applyFont="1" applyFill="1" applyBorder="1" applyAlignment="1">
      <alignment vertical="center" wrapText="1"/>
    </xf>
    <xf numFmtId="0" fontId="12" fillId="6" borderId="23" xfId="28" applyFont="1" applyFill="1" applyBorder="1" applyAlignment="1">
      <alignment vertical="center" wrapText="1"/>
    </xf>
    <xf numFmtId="0" fontId="15" fillId="4" borderId="18" xfId="28" applyFont="1" applyFill="1" applyBorder="1" applyAlignment="1">
      <alignment horizontal="right" vertical="center" wrapText="1" indent="1"/>
    </xf>
    <xf numFmtId="0" fontId="15" fillId="4" borderId="19" xfId="28" applyFont="1" applyFill="1" applyBorder="1" applyAlignment="1">
      <alignment horizontal="right" vertical="center" wrapText="1" indent="1"/>
    </xf>
    <xf numFmtId="0" fontId="13" fillId="4" borderId="18" xfId="28" applyFont="1" applyFill="1" applyBorder="1" applyAlignment="1">
      <alignment vertical="center" wrapText="1"/>
    </xf>
    <xf numFmtId="0" fontId="13" fillId="4" borderId="19" xfId="28" applyFont="1" applyFill="1" applyBorder="1" applyAlignment="1">
      <alignment vertical="center" wrapText="1"/>
    </xf>
    <xf numFmtId="0" fontId="16" fillId="2" borderId="28" xfId="28" applyFont="1" applyFill="1" applyBorder="1" applyAlignment="1">
      <alignment horizontal="right" vertical="center" wrapText="1"/>
    </xf>
    <xf numFmtId="0" fontId="16" fillId="2" borderId="29" xfId="28" applyFont="1" applyFill="1" applyBorder="1" applyAlignment="1">
      <alignment horizontal="right" vertical="center" wrapText="1"/>
    </xf>
    <xf numFmtId="0" fontId="13" fillId="2" borderId="18" xfId="28" applyFont="1" applyFill="1" applyBorder="1" applyAlignment="1">
      <alignment horizontal="right" vertical="center" wrapText="1" indent="1"/>
    </xf>
    <xf numFmtId="0" fontId="13" fillId="2" borderId="19" xfId="28" applyFont="1" applyFill="1" applyBorder="1" applyAlignment="1">
      <alignment horizontal="right" vertical="center" wrapText="1" indent="1"/>
    </xf>
    <xf numFmtId="0" fontId="14" fillId="4" borderId="30" xfId="28" applyFont="1" applyFill="1" applyBorder="1" applyAlignment="1">
      <alignment horizontal="right" vertical="center" wrapText="1" indent="1"/>
    </xf>
    <xf numFmtId="0" fontId="14" fillId="4" borderId="31" xfId="28" applyFont="1" applyFill="1" applyBorder="1" applyAlignment="1">
      <alignment horizontal="right" vertical="center" wrapText="1" indent="1"/>
    </xf>
    <xf numFmtId="0" fontId="14" fillId="4" borderId="18" xfId="28" applyFont="1" applyFill="1" applyBorder="1" applyAlignment="1">
      <alignment horizontal="right" vertical="center" wrapText="1"/>
    </xf>
    <xf numFmtId="0" fontId="14" fillId="4" borderId="19" xfId="28" applyFont="1" applyFill="1" applyBorder="1" applyAlignment="1">
      <alignment horizontal="right" vertical="center" wrapText="1"/>
    </xf>
  </cellXfs>
  <cellStyles count="63">
    <cellStyle name="Comma" xfId="1" builtinId="3"/>
    <cellStyle name="Comma 2" xfId="11"/>
    <cellStyle name="Comma 2 2" xfId="10"/>
    <cellStyle name="Comma 3" xfId="13"/>
    <cellStyle name="Comma 4" xfId="14"/>
    <cellStyle name="Comma 5" xfId="61"/>
    <cellStyle name="H1" xfId="4"/>
    <cellStyle name="H2" xfId="15"/>
    <cellStyle name="had" xfId="8"/>
    <cellStyle name="had0" xfId="2"/>
    <cellStyle name="Had1" xfId="6"/>
    <cellStyle name="Had2" xfId="3"/>
    <cellStyle name="Had3" xfId="16"/>
    <cellStyle name="Hyperlink 2" xfId="17"/>
    <cellStyle name="Hyperlink 2 2" xfId="18"/>
    <cellStyle name="inxa" xfId="7"/>
    <cellStyle name="inxe" xfId="19"/>
    <cellStyle name="Normal" xfId="0" builtinId="0"/>
    <cellStyle name="Normal 10" xfId="20"/>
    <cellStyle name="Normal 10 2" xfId="21"/>
    <cellStyle name="Normal 11" xfId="22"/>
    <cellStyle name="Normal 11 2" xfId="62"/>
    <cellStyle name="Normal 12" xfId="23"/>
    <cellStyle name="Normal 12 2" xfId="24"/>
    <cellStyle name="Normal 12 2 2" xfId="25"/>
    <cellStyle name="Normal 12 3" xfId="9"/>
    <cellStyle name="Normal 13" xfId="26"/>
    <cellStyle name="Normal 14" xfId="27"/>
    <cellStyle name="Normal 15" xfId="59"/>
    <cellStyle name="Normal 16" xfId="60"/>
    <cellStyle name="Normal 2" xfId="28"/>
    <cellStyle name="Normal 2 2" xfId="29"/>
    <cellStyle name="Normal 2 2 2" xfId="30"/>
    <cellStyle name="Normal 2 3" xfId="31"/>
    <cellStyle name="Normal 2 3 2" xfId="32"/>
    <cellStyle name="Normal 2 4" xfId="33"/>
    <cellStyle name="Normal 2 5" xfId="58"/>
    <cellStyle name="Normal 2_نشره التجاره الداخليه 21" xfId="34"/>
    <cellStyle name="Normal 3" xfId="35"/>
    <cellStyle name="Normal 3 2" xfId="36"/>
    <cellStyle name="Normal 4" xfId="37"/>
    <cellStyle name="Normal 4 2" xfId="38"/>
    <cellStyle name="Normal 5" xfId="39"/>
    <cellStyle name="Normal 5 2" xfId="40"/>
    <cellStyle name="Normal 6" xfId="41"/>
    <cellStyle name="Normal 6 2" xfId="42"/>
    <cellStyle name="Normal 7" xfId="43"/>
    <cellStyle name="Normal 7 2" xfId="5"/>
    <cellStyle name="Normal 8" xfId="44"/>
    <cellStyle name="Normal 8 2" xfId="45"/>
    <cellStyle name="Normal 9" xfId="46"/>
    <cellStyle name="Normal 9 2" xfId="47"/>
    <cellStyle name="NotA" xfId="48"/>
    <cellStyle name="Note 2" xfId="12"/>
    <cellStyle name="T1" xfId="49"/>
    <cellStyle name="T2" xfId="50"/>
    <cellStyle name="Total 2" xfId="51"/>
    <cellStyle name="Total1" xfId="52"/>
    <cellStyle name="TXT1" xfId="53"/>
    <cellStyle name="TXT2" xfId="54"/>
    <cellStyle name="TXT3" xfId="55"/>
    <cellStyle name="TXT4" xfId="56"/>
    <cellStyle name="TXT5" xfId="57"/>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7.png"/><Relationship Id="rId4"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oneCellAnchor>
    <xdr:from>
      <xdr:col>0</xdr:col>
      <xdr:colOff>320</xdr:colOff>
      <xdr:row>0</xdr:row>
      <xdr:rowOff>0</xdr:rowOff>
    </xdr:from>
    <xdr:ext cx="9624254" cy="6774768"/>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 y="0"/>
          <a:ext cx="9624254" cy="677476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3</xdr:col>
      <xdr:colOff>130175</xdr:colOff>
      <xdr:row>0</xdr:row>
      <xdr:rowOff>0</xdr:rowOff>
    </xdr:from>
    <xdr:to>
      <xdr:col>4</xdr:col>
      <xdr:colOff>9525</xdr:colOff>
      <xdr:row>0</xdr:row>
      <xdr:rowOff>180975</xdr:rowOff>
    </xdr:to>
    <xdr:pic>
      <xdr:nvPicPr>
        <xdr:cNvPr id="109008"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24930" y="395541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38100</xdr:rowOff>
    </xdr:from>
    <xdr:to>
      <xdr:col>0</xdr:col>
      <xdr:colOff>5289550</xdr:colOff>
      <xdr:row>0</xdr:row>
      <xdr:rowOff>2838450</xdr:rowOff>
    </xdr:to>
    <xdr:pic>
      <xdr:nvPicPr>
        <xdr:cNvPr id="1090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5250" y="3993515"/>
          <a:ext cx="51943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3105150</xdr:colOff>
      <xdr:row>0</xdr:row>
      <xdr:rowOff>142875</xdr:rowOff>
    </xdr:from>
    <xdr:to>
      <xdr:col>9</xdr:col>
      <xdr:colOff>328865</xdr:colOff>
      <xdr:row>3</xdr:row>
      <xdr:rowOff>151319</xdr:rowOff>
    </xdr:to>
    <xdr:pic>
      <xdr:nvPicPr>
        <xdr:cNvPr id="4" name="Picture 3"/>
        <xdr:cNvPicPr>
          <a:picLocks noChangeAspect="1"/>
        </xdr:cNvPicPr>
      </xdr:nvPicPr>
      <xdr:blipFill>
        <a:blip xmlns:r="http://schemas.openxmlformats.org/officeDocument/2006/relationships" r:embed="rId1"/>
        <a:stretch>
          <a:fillRect/>
        </a:stretch>
      </xdr:blipFill>
      <xdr:spPr>
        <a:xfrm>
          <a:off x="11096625" y="142875"/>
          <a:ext cx="719390" cy="7132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1847850</xdr:colOff>
      <xdr:row>0</xdr:row>
      <xdr:rowOff>0</xdr:rowOff>
    </xdr:from>
    <xdr:to>
      <xdr:col>11</xdr:col>
      <xdr:colOff>1847850</xdr:colOff>
      <xdr:row>2</xdr:row>
      <xdr:rowOff>209550</xdr:rowOff>
    </xdr:to>
    <xdr:pic>
      <xdr:nvPicPr>
        <xdr:cNvPr id="2"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3"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209550</xdr:rowOff>
    </xdr:to>
    <xdr:pic>
      <xdr:nvPicPr>
        <xdr:cNvPr id="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5"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2809874</xdr:colOff>
      <xdr:row>0</xdr:row>
      <xdr:rowOff>154781</xdr:rowOff>
    </xdr:from>
    <xdr:to>
      <xdr:col>12</xdr:col>
      <xdr:colOff>142875</xdr:colOff>
      <xdr:row>4</xdr:row>
      <xdr:rowOff>52570</xdr:rowOff>
    </xdr:to>
    <xdr:pic>
      <xdr:nvPicPr>
        <xdr:cNvPr id="9" name="Picture 8"/>
        <xdr:cNvPicPr>
          <a:picLocks noChangeAspect="1"/>
        </xdr:cNvPicPr>
      </xdr:nvPicPr>
      <xdr:blipFill>
        <a:blip xmlns:r="http://schemas.openxmlformats.org/officeDocument/2006/relationships" r:embed="rId2"/>
        <a:stretch>
          <a:fillRect/>
        </a:stretch>
      </xdr:blipFill>
      <xdr:spPr>
        <a:xfrm>
          <a:off x="13513593" y="154781"/>
          <a:ext cx="821532" cy="8145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642620</xdr:colOff>
      <xdr:row>0</xdr:row>
      <xdr:rowOff>28575</xdr:rowOff>
    </xdr:from>
    <xdr:to>
      <xdr:col>9</xdr:col>
      <xdr:colOff>643678</xdr:colOff>
      <xdr:row>3</xdr:row>
      <xdr:rowOff>95250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234170" y="28575"/>
          <a:ext cx="1058"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642620</xdr:colOff>
      <xdr:row>0</xdr:row>
      <xdr:rowOff>28575</xdr:rowOff>
    </xdr:from>
    <xdr:to>
      <xdr:col>9</xdr:col>
      <xdr:colOff>643678</xdr:colOff>
      <xdr:row>3</xdr:row>
      <xdr:rowOff>47625</xdr:rowOff>
    </xdr:to>
    <xdr:pic>
      <xdr:nvPicPr>
        <xdr:cNvPr id="3" name="Picture 8" descr="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34170" y="28575"/>
          <a:ext cx="1058"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2868084</xdr:colOff>
      <xdr:row>1</xdr:row>
      <xdr:rowOff>31750</xdr:rowOff>
    </xdr:from>
    <xdr:to>
      <xdr:col>13</xdr:col>
      <xdr:colOff>105834</xdr:colOff>
      <xdr:row>4</xdr:row>
      <xdr:rowOff>35960</xdr:rowOff>
    </xdr:to>
    <xdr:pic>
      <xdr:nvPicPr>
        <xdr:cNvPr id="5" name="Picture 4"/>
        <xdr:cNvPicPr>
          <a:picLocks noChangeAspect="1"/>
        </xdr:cNvPicPr>
      </xdr:nvPicPr>
      <xdr:blipFill>
        <a:blip xmlns:r="http://schemas.openxmlformats.org/officeDocument/2006/relationships" r:embed="rId3"/>
        <a:stretch>
          <a:fillRect/>
        </a:stretch>
      </xdr:blipFill>
      <xdr:spPr>
        <a:xfrm>
          <a:off x="13419667" y="105833"/>
          <a:ext cx="730250" cy="7132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95250</xdr:rowOff>
    </xdr:to>
    <xdr:pic>
      <xdr:nvPicPr>
        <xdr:cNvPr id="4"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194280" y="0"/>
          <a:ext cx="1714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7"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443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744855</xdr:colOff>
      <xdr:row>0</xdr:row>
      <xdr:rowOff>0</xdr:rowOff>
    </xdr:from>
    <xdr:to>
      <xdr:col>15</xdr:col>
      <xdr:colOff>0</xdr:colOff>
      <xdr:row>2</xdr:row>
      <xdr:rowOff>95250</xdr:rowOff>
    </xdr:to>
    <xdr:pic>
      <xdr:nvPicPr>
        <xdr:cNvPr id="10"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194280" y="0"/>
          <a:ext cx="1714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13"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443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2942166</xdr:colOff>
      <xdr:row>0</xdr:row>
      <xdr:rowOff>201084</xdr:rowOff>
    </xdr:from>
    <xdr:to>
      <xdr:col>12</xdr:col>
      <xdr:colOff>179639</xdr:colOff>
      <xdr:row>3</xdr:row>
      <xdr:rowOff>152378</xdr:rowOff>
    </xdr:to>
    <xdr:pic>
      <xdr:nvPicPr>
        <xdr:cNvPr id="16" name="Picture 15"/>
        <xdr:cNvPicPr>
          <a:picLocks noChangeAspect="1"/>
        </xdr:cNvPicPr>
      </xdr:nvPicPr>
      <xdr:blipFill>
        <a:blip xmlns:r="http://schemas.openxmlformats.org/officeDocument/2006/relationships" r:embed="rId3"/>
        <a:stretch>
          <a:fillRect/>
        </a:stretch>
      </xdr:blipFill>
      <xdr:spPr>
        <a:xfrm>
          <a:off x="12657666" y="201084"/>
          <a:ext cx="719390" cy="7132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2973917</xdr:colOff>
      <xdr:row>0</xdr:row>
      <xdr:rowOff>148166</xdr:rowOff>
    </xdr:from>
    <xdr:to>
      <xdr:col>10</xdr:col>
      <xdr:colOff>200807</xdr:colOff>
      <xdr:row>3</xdr:row>
      <xdr:rowOff>162960</xdr:rowOff>
    </xdr:to>
    <xdr:pic>
      <xdr:nvPicPr>
        <xdr:cNvPr id="5" name="Picture 4"/>
        <xdr:cNvPicPr>
          <a:picLocks noChangeAspect="1"/>
        </xdr:cNvPicPr>
      </xdr:nvPicPr>
      <xdr:blipFill>
        <a:blip xmlns:r="http://schemas.openxmlformats.org/officeDocument/2006/relationships" r:embed="rId1"/>
        <a:stretch>
          <a:fillRect/>
        </a:stretch>
      </xdr:blipFill>
      <xdr:spPr>
        <a:xfrm>
          <a:off x="12223750" y="148166"/>
          <a:ext cx="719390" cy="71329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744855</xdr:colOff>
      <xdr:row>0</xdr:row>
      <xdr:rowOff>0</xdr:rowOff>
    </xdr:from>
    <xdr:to>
      <xdr:col>4</xdr:col>
      <xdr:colOff>9525</xdr:colOff>
      <xdr:row>0</xdr:row>
      <xdr:rowOff>180975</xdr:rowOff>
    </xdr:to>
    <xdr:pic>
      <xdr:nvPicPr>
        <xdr:cNvPr id="98974"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524115" y="352933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38100</xdr:rowOff>
    </xdr:from>
    <xdr:to>
      <xdr:col>0</xdr:col>
      <xdr:colOff>5289550</xdr:colOff>
      <xdr:row>0</xdr:row>
      <xdr:rowOff>2790825</xdr:rowOff>
    </xdr:to>
    <xdr:pic>
      <xdr:nvPicPr>
        <xdr:cNvPr id="98975"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7150" y="3567430"/>
          <a:ext cx="523240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3058583</xdr:colOff>
      <xdr:row>0</xdr:row>
      <xdr:rowOff>148166</xdr:rowOff>
    </xdr:from>
    <xdr:to>
      <xdr:col>9</xdr:col>
      <xdr:colOff>285473</xdr:colOff>
      <xdr:row>3</xdr:row>
      <xdr:rowOff>162960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900833" y="148166"/>
          <a:ext cx="719390" cy="71329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1847850</xdr:colOff>
      <xdr:row>0</xdr:row>
      <xdr:rowOff>0</xdr:rowOff>
    </xdr:from>
    <xdr:to>
      <xdr:col>11</xdr:col>
      <xdr:colOff>1847850</xdr:colOff>
      <xdr:row>3</xdr:row>
      <xdr:rowOff>76200</xdr:rowOff>
    </xdr:to>
    <xdr:pic>
      <xdr:nvPicPr>
        <xdr:cNvPr id="12839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5565" y="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3</xdr:row>
      <xdr:rowOff>28575</xdr:rowOff>
    </xdr:to>
    <xdr:pic>
      <xdr:nvPicPr>
        <xdr:cNvPr id="128396"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5565" y="0"/>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2772833</xdr:colOff>
      <xdr:row>1</xdr:row>
      <xdr:rowOff>95250</xdr:rowOff>
    </xdr:from>
    <xdr:to>
      <xdr:col>12</xdr:col>
      <xdr:colOff>264306</xdr:colOff>
      <xdr:row>4</xdr:row>
      <xdr:rowOff>99461</xdr:rowOff>
    </xdr:to>
    <xdr:pic>
      <xdr:nvPicPr>
        <xdr:cNvPr id="2" name="Picture 1"/>
        <xdr:cNvPicPr>
          <a:picLocks noChangeAspect="1"/>
        </xdr:cNvPicPr>
      </xdr:nvPicPr>
      <xdr:blipFill>
        <a:blip xmlns:r="http://schemas.openxmlformats.org/officeDocument/2006/relationships" r:embed="rId2"/>
        <a:stretch>
          <a:fillRect/>
        </a:stretch>
      </xdr:blipFill>
      <xdr:spPr>
        <a:xfrm>
          <a:off x="12647083" y="158750"/>
          <a:ext cx="719390" cy="7132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2038350</xdr:colOff>
      <xdr:row>0</xdr:row>
      <xdr:rowOff>0</xdr:rowOff>
    </xdr:from>
    <xdr:to>
      <xdr:col>12</xdr:col>
      <xdr:colOff>2038350</xdr:colOff>
      <xdr:row>2</xdr:row>
      <xdr:rowOff>152400</xdr:rowOff>
    </xdr:to>
    <xdr:pic>
      <xdr:nvPicPr>
        <xdr:cNvPr id="10"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070080" y="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2152650</xdr:colOff>
      <xdr:row>1</xdr:row>
      <xdr:rowOff>9525</xdr:rowOff>
    </xdr:from>
    <xdr:to>
      <xdr:col>13</xdr:col>
      <xdr:colOff>233615</xdr:colOff>
      <xdr:row>4</xdr:row>
      <xdr:rowOff>8444</xdr:rowOff>
    </xdr:to>
    <xdr:pic>
      <xdr:nvPicPr>
        <xdr:cNvPr id="14" name="Picture 13"/>
        <xdr:cNvPicPr>
          <a:picLocks noChangeAspect="1"/>
        </xdr:cNvPicPr>
      </xdr:nvPicPr>
      <xdr:blipFill>
        <a:blip xmlns:r="http://schemas.openxmlformats.org/officeDocument/2006/relationships" r:embed="rId2"/>
        <a:stretch>
          <a:fillRect/>
        </a:stretch>
      </xdr:blipFill>
      <xdr:spPr>
        <a:xfrm>
          <a:off x="12411075" y="142875"/>
          <a:ext cx="719390" cy="7132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0</xdr:colOff>
      <xdr:row>1</xdr:row>
      <xdr:rowOff>123825</xdr:rowOff>
    </xdr:to>
    <xdr:pic>
      <xdr:nvPicPr>
        <xdr:cNvPr id="3"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40015" y="14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719137</xdr:colOff>
      <xdr:row>1</xdr:row>
      <xdr:rowOff>35719</xdr:rowOff>
    </xdr:from>
    <xdr:to>
      <xdr:col>3</xdr:col>
      <xdr:colOff>719137</xdr:colOff>
      <xdr:row>1</xdr:row>
      <xdr:rowOff>702469</xdr:rowOff>
    </xdr:to>
    <xdr:pic>
      <xdr:nvPicPr>
        <xdr:cNvPr id="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58835" y="145478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142877</xdr:colOff>
      <xdr:row>1</xdr:row>
      <xdr:rowOff>130968</xdr:rowOff>
    </xdr:from>
    <xdr:to>
      <xdr:col>3</xdr:col>
      <xdr:colOff>1238250</xdr:colOff>
      <xdr:row>3</xdr:row>
      <xdr:rowOff>116681</xdr:rowOff>
    </xdr:to>
    <xdr:grpSp>
      <xdr:nvGrpSpPr>
        <xdr:cNvPr id="43011" name="Group 3"/>
        <xdr:cNvGrpSpPr>
          <a:grpSpLocks noChangeAspect="1"/>
        </xdr:cNvGrpSpPr>
      </xdr:nvGrpSpPr>
      <xdr:grpSpPr>
        <a:xfrm>
          <a:off x="2778127" y="1543843"/>
          <a:ext cx="6365873" cy="3938588"/>
          <a:chOff x="277" y="142"/>
          <a:chExt cx="666" cy="416"/>
        </a:xfrm>
      </xdr:grpSpPr>
      <xdr:sp macro="" textlink="">
        <xdr:nvSpPr>
          <xdr:cNvPr id="43010" name="AutoShape 2"/>
          <xdr:cNvSpPr>
            <a:spLocks noChangeAspect="1" noChangeArrowheads="1" noTextEdit="1"/>
          </xdr:cNvSpPr>
        </xdr:nvSpPr>
        <xdr:spPr>
          <a:xfrm>
            <a:off x="391" y="142"/>
            <a:ext cx="552" cy="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3012" name="Freeform 4"/>
          <xdr:cNvSpPr/>
        </xdr:nvSpPr>
        <xdr:spPr>
          <a:xfrm>
            <a:off x="787" y="308"/>
            <a:ext cx="42" cy="29"/>
          </a:xfrm>
          <a:custGeom>
            <a:avLst/>
            <a:gdLst>
              <a:gd name="T0" fmla="*/ 215 w 294"/>
              <a:gd name="T1" fmla="*/ 311 h 315"/>
              <a:gd name="T2" fmla="*/ 172 w 294"/>
              <a:gd name="T3" fmla="*/ 312 h 315"/>
              <a:gd name="T4" fmla="*/ 132 w 294"/>
              <a:gd name="T5" fmla="*/ 283 h 315"/>
              <a:gd name="T6" fmla="*/ 117 w 294"/>
              <a:gd name="T7" fmla="*/ 252 h 315"/>
              <a:gd name="T8" fmla="*/ 120 w 294"/>
              <a:gd name="T9" fmla="*/ 200 h 315"/>
              <a:gd name="T10" fmla="*/ 159 w 294"/>
              <a:gd name="T11" fmla="*/ 152 h 315"/>
              <a:gd name="T12" fmla="*/ 203 w 294"/>
              <a:gd name="T13" fmla="*/ 130 h 315"/>
              <a:gd name="T14" fmla="*/ 226 w 294"/>
              <a:gd name="T15" fmla="*/ 102 h 315"/>
              <a:gd name="T16" fmla="*/ 228 w 294"/>
              <a:gd name="T17" fmla="*/ 70 h 315"/>
              <a:gd name="T18" fmla="*/ 247 w 294"/>
              <a:gd name="T19" fmla="*/ 92 h 315"/>
              <a:gd name="T20" fmla="*/ 245 w 294"/>
              <a:gd name="T21" fmla="*/ 124 h 315"/>
              <a:gd name="T22" fmla="*/ 238 w 294"/>
              <a:gd name="T23" fmla="*/ 143 h 315"/>
              <a:gd name="T24" fmla="*/ 243 w 294"/>
              <a:gd name="T25" fmla="*/ 163 h 315"/>
              <a:gd name="T26" fmla="*/ 230 w 294"/>
              <a:gd name="T27" fmla="*/ 177 h 315"/>
              <a:gd name="T28" fmla="*/ 230 w 294"/>
              <a:gd name="T29" fmla="*/ 193 h 315"/>
              <a:gd name="T30" fmla="*/ 224 w 294"/>
              <a:gd name="T31" fmla="*/ 212 h 315"/>
              <a:gd name="T32" fmla="*/ 204 w 294"/>
              <a:gd name="T33" fmla="*/ 222 h 315"/>
              <a:gd name="T34" fmla="*/ 198 w 294"/>
              <a:gd name="T35" fmla="*/ 200 h 315"/>
              <a:gd name="T36" fmla="*/ 180 w 294"/>
              <a:gd name="T37" fmla="*/ 194 h 315"/>
              <a:gd name="T38" fmla="*/ 151 w 294"/>
              <a:gd name="T39" fmla="*/ 211 h 315"/>
              <a:gd name="T40" fmla="*/ 145 w 294"/>
              <a:gd name="T41" fmla="*/ 237 h 315"/>
              <a:gd name="T42" fmla="*/ 157 w 294"/>
              <a:gd name="T43" fmla="*/ 266 h 315"/>
              <a:gd name="T44" fmla="*/ 178 w 294"/>
              <a:gd name="T45" fmla="*/ 283 h 315"/>
              <a:gd name="T46" fmla="*/ 208 w 294"/>
              <a:gd name="T47" fmla="*/ 281 h 315"/>
              <a:gd name="T48" fmla="*/ 244 w 294"/>
              <a:gd name="T49" fmla="*/ 254 h 315"/>
              <a:gd name="T50" fmla="*/ 252 w 294"/>
              <a:gd name="T51" fmla="*/ 240 h 315"/>
              <a:gd name="T52" fmla="*/ 260 w 294"/>
              <a:gd name="T53" fmla="*/ 203 h 315"/>
              <a:gd name="T54" fmla="*/ 264 w 294"/>
              <a:gd name="T55" fmla="*/ 31 h 315"/>
              <a:gd name="T56" fmla="*/ 135 w 294"/>
              <a:gd name="T57" fmla="*/ 35 h 315"/>
              <a:gd name="T58" fmla="*/ 79 w 294"/>
              <a:gd name="T59" fmla="*/ 42 h 315"/>
              <a:gd name="T60" fmla="*/ 59 w 294"/>
              <a:gd name="T61" fmla="*/ 53 h 315"/>
              <a:gd name="T62" fmla="*/ 36 w 294"/>
              <a:gd name="T63" fmla="*/ 80 h 315"/>
              <a:gd name="T64" fmla="*/ 29 w 294"/>
              <a:gd name="T65" fmla="*/ 113 h 315"/>
              <a:gd name="T66" fmla="*/ 39 w 294"/>
              <a:gd name="T67" fmla="*/ 139 h 315"/>
              <a:gd name="T68" fmla="*/ 72 w 294"/>
              <a:gd name="T69" fmla="*/ 159 h 315"/>
              <a:gd name="T70" fmla="*/ 96 w 294"/>
              <a:gd name="T71" fmla="*/ 154 h 315"/>
              <a:gd name="T72" fmla="*/ 111 w 294"/>
              <a:gd name="T73" fmla="*/ 137 h 315"/>
              <a:gd name="T74" fmla="*/ 111 w 294"/>
              <a:gd name="T75" fmla="*/ 108 h 315"/>
              <a:gd name="T76" fmla="*/ 94 w 294"/>
              <a:gd name="T77" fmla="*/ 96 h 315"/>
              <a:gd name="T78" fmla="*/ 90 w 294"/>
              <a:gd name="T79" fmla="*/ 81 h 315"/>
              <a:gd name="T80" fmla="*/ 108 w 294"/>
              <a:gd name="T81" fmla="*/ 68 h 315"/>
              <a:gd name="T82" fmla="*/ 127 w 294"/>
              <a:gd name="T83" fmla="*/ 76 h 315"/>
              <a:gd name="T84" fmla="*/ 137 w 294"/>
              <a:gd name="T85" fmla="*/ 57 h 315"/>
              <a:gd name="T86" fmla="*/ 155 w 294"/>
              <a:gd name="T87" fmla="*/ 57 h 315"/>
              <a:gd name="T88" fmla="*/ 169 w 294"/>
              <a:gd name="T89" fmla="*/ 59 h 315"/>
              <a:gd name="T90" fmla="*/ 198 w 294"/>
              <a:gd name="T91" fmla="*/ 49 h 315"/>
              <a:gd name="T92" fmla="*/ 224 w 294"/>
              <a:gd name="T93" fmla="*/ 61 h 315"/>
              <a:gd name="T94" fmla="*/ 208 w 294"/>
              <a:gd name="T95" fmla="*/ 69 h 315"/>
              <a:gd name="T96" fmla="*/ 179 w 294"/>
              <a:gd name="T97" fmla="*/ 88 h 315"/>
              <a:gd name="T98" fmla="*/ 161 w 294"/>
              <a:gd name="T99" fmla="*/ 124 h 315"/>
              <a:gd name="T100" fmla="*/ 125 w 294"/>
              <a:gd name="T101" fmla="*/ 176 h 315"/>
              <a:gd name="T102" fmla="*/ 69 w 294"/>
              <a:gd name="T103" fmla="*/ 193 h 315"/>
              <a:gd name="T104" fmla="*/ 40 w 294"/>
              <a:gd name="T105" fmla="*/ 182 h 315"/>
              <a:gd name="T106" fmla="*/ 9 w 294"/>
              <a:gd name="T107" fmla="*/ 146 h 315"/>
              <a:gd name="T108" fmla="*/ 0 w 294"/>
              <a:gd name="T109" fmla="*/ 100 h 315"/>
              <a:gd name="T110" fmla="*/ 15 w 294"/>
              <a:gd name="T111" fmla="*/ 56 h 315"/>
              <a:gd name="T112" fmla="*/ 39 w 294"/>
              <a:gd name="T113" fmla="*/ 26 h 315"/>
              <a:gd name="T114" fmla="*/ 75 w 294"/>
              <a:gd name="T115" fmla="*/ 9 h 315"/>
              <a:gd name="T116" fmla="*/ 166 w 294"/>
              <a:gd name="T117" fmla="*/ 1 h 315"/>
              <a:gd name="T118" fmla="*/ 293 w 294"/>
              <a:gd name="T119" fmla="*/ 136 h 315"/>
              <a:gd name="T120" fmla="*/ 290 w 294"/>
              <a:gd name="T121" fmla="*/ 217 h 315"/>
              <a:gd name="T122" fmla="*/ 277 w 294"/>
              <a:gd name="T123" fmla="*/ 262 h 315"/>
              <a:gd name="T124" fmla="*/ 255 w 294"/>
              <a:gd name="T125" fmla="*/ 288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5">
                <a:moveTo>
                  <a:pt x="242" y="298"/>
                </a:moveTo>
                <a:lnTo>
                  <a:pt x="228" y="306"/>
                </a:lnTo>
                <a:lnTo>
                  <a:pt x="215" y="311"/>
                </a:lnTo>
                <a:lnTo>
                  <a:pt x="201" y="314"/>
                </a:lnTo>
                <a:lnTo>
                  <a:pt x="186" y="315"/>
                </a:lnTo>
                <a:lnTo>
                  <a:pt x="172" y="312"/>
                </a:lnTo>
                <a:lnTo>
                  <a:pt x="159" y="306"/>
                </a:lnTo>
                <a:lnTo>
                  <a:pt x="145" y="296"/>
                </a:lnTo>
                <a:lnTo>
                  <a:pt x="132" y="283"/>
                </a:lnTo>
                <a:lnTo>
                  <a:pt x="125" y="273"/>
                </a:lnTo>
                <a:lnTo>
                  <a:pt x="120" y="263"/>
                </a:lnTo>
                <a:lnTo>
                  <a:pt x="117" y="252"/>
                </a:lnTo>
                <a:lnTo>
                  <a:pt x="115" y="242"/>
                </a:lnTo>
                <a:lnTo>
                  <a:pt x="115" y="221"/>
                </a:lnTo>
                <a:lnTo>
                  <a:pt x="120" y="200"/>
                </a:lnTo>
                <a:lnTo>
                  <a:pt x="130" y="182"/>
                </a:lnTo>
                <a:lnTo>
                  <a:pt x="143" y="165"/>
                </a:lnTo>
                <a:lnTo>
                  <a:pt x="159" y="152"/>
                </a:lnTo>
                <a:lnTo>
                  <a:pt x="177" y="143"/>
                </a:lnTo>
                <a:lnTo>
                  <a:pt x="191" y="138"/>
                </a:lnTo>
                <a:lnTo>
                  <a:pt x="203" y="130"/>
                </a:lnTo>
                <a:lnTo>
                  <a:pt x="212" y="122"/>
                </a:lnTo>
                <a:lnTo>
                  <a:pt x="220" y="113"/>
                </a:lnTo>
                <a:lnTo>
                  <a:pt x="226" y="102"/>
                </a:lnTo>
                <a:lnTo>
                  <a:pt x="229" y="92"/>
                </a:lnTo>
                <a:lnTo>
                  <a:pt x="230" y="81"/>
                </a:lnTo>
                <a:lnTo>
                  <a:pt x="228" y="70"/>
                </a:lnTo>
                <a:lnTo>
                  <a:pt x="237" y="76"/>
                </a:lnTo>
                <a:lnTo>
                  <a:pt x="243" y="83"/>
                </a:lnTo>
                <a:lnTo>
                  <a:pt x="247" y="92"/>
                </a:lnTo>
                <a:lnTo>
                  <a:pt x="249" y="103"/>
                </a:lnTo>
                <a:lnTo>
                  <a:pt x="248" y="114"/>
                </a:lnTo>
                <a:lnTo>
                  <a:pt x="245" y="124"/>
                </a:lnTo>
                <a:lnTo>
                  <a:pt x="240" y="133"/>
                </a:lnTo>
                <a:lnTo>
                  <a:pt x="232" y="139"/>
                </a:lnTo>
                <a:lnTo>
                  <a:pt x="238" y="143"/>
                </a:lnTo>
                <a:lnTo>
                  <a:pt x="242" y="149"/>
                </a:lnTo>
                <a:lnTo>
                  <a:pt x="243" y="156"/>
                </a:lnTo>
                <a:lnTo>
                  <a:pt x="243" y="163"/>
                </a:lnTo>
                <a:lnTo>
                  <a:pt x="241" y="169"/>
                </a:lnTo>
                <a:lnTo>
                  <a:pt x="237" y="174"/>
                </a:lnTo>
                <a:lnTo>
                  <a:pt x="230" y="177"/>
                </a:lnTo>
                <a:lnTo>
                  <a:pt x="223" y="180"/>
                </a:lnTo>
                <a:lnTo>
                  <a:pt x="228" y="186"/>
                </a:lnTo>
                <a:lnTo>
                  <a:pt x="230" y="193"/>
                </a:lnTo>
                <a:lnTo>
                  <a:pt x="230" y="199"/>
                </a:lnTo>
                <a:lnTo>
                  <a:pt x="228" y="207"/>
                </a:lnTo>
                <a:lnTo>
                  <a:pt x="224" y="212"/>
                </a:lnTo>
                <a:lnTo>
                  <a:pt x="219" y="218"/>
                </a:lnTo>
                <a:lnTo>
                  <a:pt x="212" y="221"/>
                </a:lnTo>
                <a:lnTo>
                  <a:pt x="204" y="222"/>
                </a:lnTo>
                <a:lnTo>
                  <a:pt x="204" y="214"/>
                </a:lnTo>
                <a:lnTo>
                  <a:pt x="201" y="206"/>
                </a:lnTo>
                <a:lnTo>
                  <a:pt x="198" y="200"/>
                </a:lnTo>
                <a:lnTo>
                  <a:pt x="193" y="196"/>
                </a:lnTo>
                <a:lnTo>
                  <a:pt x="186" y="194"/>
                </a:lnTo>
                <a:lnTo>
                  <a:pt x="180" y="194"/>
                </a:lnTo>
                <a:lnTo>
                  <a:pt x="167" y="197"/>
                </a:lnTo>
                <a:lnTo>
                  <a:pt x="155" y="206"/>
                </a:lnTo>
                <a:lnTo>
                  <a:pt x="151" y="211"/>
                </a:lnTo>
                <a:lnTo>
                  <a:pt x="146" y="219"/>
                </a:lnTo>
                <a:lnTo>
                  <a:pt x="145" y="228"/>
                </a:lnTo>
                <a:lnTo>
                  <a:pt x="145" y="237"/>
                </a:lnTo>
                <a:lnTo>
                  <a:pt x="148" y="248"/>
                </a:lnTo>
                <a:lnTo>
                  <a:pt x="153" y="258"/>
                </a:lnTo>
                <a:lnTo>
                  <a:pt x="157" y="266"/>
                </a:lnTo>
                <a:lnTo>
                  <a:pt x="163" y="273"/>
                </a:lnTo>
                <a:lnTo>
                  <a:pt x="170" y="278"/>
                </a:lnTo>
                <a:lnTo>
                  <a:pt x="178" y="283"/>
                </a:lnTo>
                <a:lnTo>
                  <a:pt x="187" y="285"/>
                </a:lnTo>
                <a:lnTo>
                  <a:pt x="198" y="284"/>
                </a:lnTo>
                <a:lnTo>
                  <a:pt x="208" y="281"/>
                </a:lnTo>
                <a:lnTo>
                  <a:pt x="219" y="276"/>
                </a:lnTo>
                <a:lnTo>
                  <a:pt x="232" y="267"/>
                </a:lnTo>
                <a:lnTo>
                  <a:pt x="244" y="254"/>
                </a:lnTo>
                <a:lnTo>
                  <a:pt x="246" y="251"/>
                </a:lnTo>
                <a:lnTo>
                  <a:pt x="248" y="248"/>
                </a:lnTo>
                <a:lnTo>
                  <a:pt x="252" y="240"/>
                </a:lnTo>
                <a:lnTo>
                  <a:pt x="255" y="230"/>
                </a:lnTo>
                <a:lnTo>
                  <a:pt x="258" y="218"/>
                </a:lnTo>
                <a:lnTo>
                  <a:pt x="260" y="203"/>
                </a:lnTo>
                <a:lnTo>
                  <a:pt x="262" y="170"/>
                </a:lnTo>
                <a:lnTo>
                  <a:pt x="262" y="134"/>
                </a:lnTo>
                <a:lnTo>
                  <a:pt x="264" y="31"/>
                </a:lnTo>
                <a:lnTo>
                  <a:pt x="167" y="34"/>
                </a:lnTo>
                <a:lnTo>
                  <a:pt x="168" y="34"/>
                </a:lnTo>
                <a:lnTo>
                  <a:pt x="135" y="35"/>
                </a:lnTo>
                <a:lnTo>
                  <a:pt x="104" y="37"/>
                </a:lnTo>
                <a:lnTo>
                  <a:pt x="91" y="38"/>
                </a:lnTo>
                <a:lnTo>
                  <a:pt x="79" y="42"/>
                </a:lnTo>
                <a:lnTo>
                  <a:pt x="70" y="45"/>
                </a:lnTo>
                <a:lnTo>
                  <a:pt x="62" y="49"/>
                </a:lnTo>
                <a:lnTo>
                  <a:pt x="59" y="53"/>
                </a:lnTo>
                <a:lnTo>
                  <a:pt x="56" y="55"/>
                </a:lnTo>
                <a:lnTo>
                  <a:pt x="44" y="68"/>
                </a:lnTo>
                <a:lnTo>
                  <a:pt x="36" y="80"/>
                </a:lnTo>
                <a:lnTo>
                  <a:pt x="31" y="92"/>
                </a:lnTo>
                <a:lnTo>
                  <a:pt x="29" y="103"/>
                </a:lnTo>
                <a:lnTo>
                  <a:pt x="29" y="113"/>
                </a:lnTo>
                <a:lnTo>
                  <a:pt x="30" y="123"/>
                </a:lnTo>
                <a:lnTo>
                  <a:pt x="34" y="131"/>
                </a:lnTo>
                <a:lnTo>
                  <a:pt x="39" y="139"/>
                </a:lnTo>
                <a:lnTo>
                  <a:pt x="51" y="151"/>
                </a:lnTo>
                <a:lnTo>
                  <a:pt x="62" y="157"/>
                </a:lnTo>
                <a:lnTo>
                  <a:pt x="72" y="159"/>
                </a:lnTo>
                <a:lnTo>
                  <a:pt x="81" y="160"/>
                </a:lnTo>
                <a:lnTo>
                  <a:pt x="89" y="158"/>
                </a:lnTo>
                <a:lnTo>
                  <a:pt x="96" y="154"/>
                </a:lnTo>
                <a:lnTo>
                  <a:pt x="102" y="149"/>
                </a:lnTo>
                <a:lnTo>
                  <a:pt x="107" y="143"/>
                </a:lnTo>
                <a:lnTo>
                  <a:pt x="111" y="137"/>
                </a:lnTo>
                <a:lnTo>
                  <a:pt x="113" y="122"/>
                </a:lnTo>
                <a:lnTo>
                  <a:pt x="113" y="115"/>
                </a:lnTo>
                <a:lnTo>
                  <a:pt x="111" y="108"/>
                </a:lnTo>
                <a:lnTo>
                  <a:pt x="107" y="103"/>
                </a:lnTo>
                <a:lnTo>
                  <a:pt x="101" y="100"/>
                </a:lnTo>
                <a:lnTo>
                  <a:pt x="94" y="96"/>
                </a:lnTo>
                <a:lnTo>
                  <a:pt x="86" y="96"/>
                </a:lnTo>
                <a:lnTo>
                  <a:pt x="87" y="88"/>
                </a:lnTo>
                <a:lnTo>
                  <a:pt x="90" y="81"/>
                </a:lnTo>
                <a:lnTo>
                  <a:pt x="95" y="74"/>
                </a:lnTo>
                <a:lnTo>
                  <a:pt x="101" y="70"/>
                </a:lnTo>
                <a:lnTo>
                  <a:pt x="108" y="68"/>
                </a:lnTo>
                <a:lnTo>
                  <a:pt x="115" y="68"/>
                </a:lnTo>
                <a:lnTo>
                  <a:pt x="121" y="70"/>
                </a:lnTo>
                <a:lnTo>
                  <a:pt x="127" y="76"/>
                </a:lnTo>
                <a:lnTo>
                  <a:pt x="129" y="68"/>
                </a:lnTo>
                <a:lnTo>
                  <a:pt x="132" y="61"/>
                </a:lnTo>
                <a:lnTo>
                  <a:pt x="137" y="57"/>
                </a:lnTo>
                <a:lnTo>
                  <a:pt x="142" y="55"/>
                </a:lnTo>
                <a:lnTo>
                  <a:pt x="149" y="55"/>
                </a:lnTo>
                <a:lnTo>
                  <a:pt x="155" y="57"/>
                </a:lnTo>
                <a:lnTo>
                  <a:pt x="160" y="60"/>
                </a:lnTo>
                <a:lnTo>
                  <a:pt x="163" y="67"/>
                </a:lnTo>
                <a:lnTo>
                  <a:pt x="169" y="59"/>
                </a:lnTo>
                <a:lnTo>
                  <a:pt x="177" y="53"/>
                </a:lnTo>
                <a:lnTo>
                  <a:pt x="187" y="50"/>
                </a:lnTo>
                <a:lnTo>
                  <a:pt x="198" y="49"/>
                </a:lnTo>
                <a:lnTo>
                  <a:pt x="208" y="50"/>
                </a:lnTo>
                <a:lnTo>
                  <a:pt x="217" y="55"/>
                </a:lnTo>
                <a:lnTo>
                  <a:pt x="224" y="61"/>
                </a:lnTo>
                <a:lnTo>
                  <a:pt x="228" y="70"/>
                </a:lnTo>
                <a:lnTo>
                  <a:pt x="218" y="68"/>
                </a:lnTo>
                <a:lnTo>
                  <a:pt x="208" y="69"/>
                </a:lnTo>
                <a:lnTo>
                  <a:pt x="198" y="72"/>
                </a:lnTo>
                <a:lnTo>
                  <a:pt x="188" y="79"/>
                </a:lnTo>
                <a:lnTo>
                  <a:pt x="179" y="88"/>
                </a:lnTo>
                <a:lnTo>
                  <a:pt x="172" y="97"/>
                </a:lnTo>
                <a:lnTo>
                  <a:pt x="166" y="110"/>
                </a:lnTo>
                <a:lnTo>
                  <a:pt x="161" y="124"/>
                </a:lnTo>
                <a:lnTo>
                  <a:pt x="153" y="143"/>
                </a:lnTo>
                <a:lnTo>
                  <a:pt x="140" y="161"/>
                </a:lnTo>
                <a:lnTo>
                  <a:pt x="125" y="176"/>
                </a:lnTo>
                <a:lnTo>
                  <a:pt x="108" y="187"/>
                </a:lnTo>
                <a:lnTo>
                  <a:pt x="88" y="193"/>
                </a:lnTo>
                <a:lnTo>
                  <a:pt x="69" y="193"/>
                </a:lnTo>
                <a:lnTo>
                  <a:pt x="58" y="191"/>
                </a:lnTo>
                <a:lnTo>
                  <a:pt x="49" y="187"/>
                </a:lnTo>
                <a:lnTo>
                  <a:pt x="40" y="182"/>
                </a:lnTo>
                <a:lnTo>
                  <a:pt x="31" y="174"/>
                </a:lnTo>
                <a:lnTo>
                  <a:pt x="18" y="160"/>
                </a:lnTo>
                <a:lnTo>
                  <a:pt x="9" y="146"/>
                </a:lnTo>
                <a:lnTo>
                  <a:pt x="3" y="130"/>
                </a:lnTo>
                <a:lnTo>
                  <a:pt x="0" y="115"/>
                </a:lnTo>
                <a:lnTo>
                  <a:pt x="0" y="100"/>
                </a:lnTo>
                <a:lnTo>
                  <a:pt x="3" y="84"/>
                </a:lnTo>
                <a:lnTo>
                  <a:pt x="8" y="70"/>
                </a:lnTo>
                <a:lnTo>
                  <a:pt x="15" y="56"/>
                </a:lnTo>
                <a:lnTo>
                  <a:pt x="35" y="30"/>
                </a:lnTo>
                <a:lnTo>
                  <a:pt x="37" y="28"/>
                </a:lnTo>
                <a:lnTo>
                  <a:pt x="39" y="26"/>
                </a:lnTo>
                <a:lnTo>
                  <a:pt x="48" y="20"/>
                </a:lnTo>
                <a:lnTo>
                  <a:pt x="60" y="13"/>
                </a:lnTo>
                <a:lnTo>
                  <a:pt x="75" y="9"/>
                </a:lnTo>
                <a:lnTo>
                  <a:pt x="91" y="5"/>
                </a:lnTo>
                <a:lnTo>
                  <a:pt x="127" y="2"/>
                </a:lnTo>
                <a:lnTo>
                  <a:pt x="166" y="1"/>
                </a:lnTo>
                <a:lnTo>
                  <a:pt x="166" y="0"/>
                </a:lnTo>
                <a:lnTo>
                  <a:pt x="293" y="0"/>
                </a:lnTo>
                <a:lnTo>
                  <a:pt x="293" y="136"/>
                </a:lnTo>
                <a:lnTo>
                  <a:pt x="294" y="137"/>
                </a:lnTo>
                <a:lnTo>
                  <a:pt x="293" y="179"/>
                </a:lnTo>
                <a:lnTo>
                  <a:pt x="290" y="217"/>
                </a:lnTo>
                <a:lnTo>
                  <a:pt x="287" y="234"/>
                </a:lnTo>
                <a:lnTo>
                  <a:pt x="283" y="250"/>
                </a:lnTo>
                <a:lnTo>
                  <a:pt x="277" y="262"/>
                </a:lnTo>
                <a:lnTo>
                  <a:pt x="270" y="273"/>
                </a:lnTo>
                <a:lnTo>
                  <a:pt x="266" y="276"/>
                </a:lnTo>
                <a:lnTo>
                  <a:pt x="255" y="288"/>
                </a:lnTo>
                <a:lnTo>
                  <a:pt x="242" y="298"/>
                </a:lnTo>
                <a:close/>
              </a:path>
            </a:pathLst>
          </a:custGeom>
          <a:solidFill>
            <a:srgbClr val="B2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3" name="Freeform 5"/>
          <xdr:cNvSpPr/>
        </xdr:nvSpPr>
        <xdr:spPr>
          <a:xfrm>
            <a:off x="277" y="308"/>
            <a:ext cx="42" cy="29"/>
          </a:xfrm>
          <a:custGeom>
            <a:avLst/>
            <a:gdLst>
              <a:gd name="T0" fmla="*/ 79 w 294"/>
              <a:gd name="T1" fmla="*/ 311 h 315"/>
              <a:gd name="T2" fmla="*/ 121 w 294"/>
              <a:gd name="T3" fmla="*/ 312 h 315"/>
              <a:gd name="T4" fmla="*/ 161 w 294"/>
              <a:gd name="T5" fmla="*/ 283 h 315"/>
              <a:gd name="T6" fmla="*/ 176 w 294"/>
              <a:gd name="T7" fmla="*/ 252 h 315"/>
              <a:gd name="T8" fmla="*/ 173 w 294"/>
              <a:gd name="T9" fmla="*/ 200 h 315"/>
              <a:gd name="T10" fmla="*/ 134 w 294"/>
              <a:gd name="T11" fmla="*/ 152 h 315"/>
              <a:gd name="T12" fmla="*/ 91 w 294"/>
              <a:gd name="T13" fmla="*/ 130 h 315"/>
              <a:gd name="T14" fmla="*/ 67 w 294"/>
              <a:gd name="T15" fmla="*/ 102 h 315"/>
              <a:gd name="T16" fmla="*/ 65 w 294"/>
              <a:gd name="T17" fmla="*/ 70 h 315"/>
              <a:gd name="T18" fmla="*/ 46 w 294"/>
              <a:gd name="T19" fmla="*/ 92 h 315"/>
              <a:gd name="T20" fmla="*/ 48 w 294"/>
              <a:gd name="T21" fmla="*/ 124 h 315"/>
              <a:gd name="T22" fmla="*/ 55 w 294"/>
              <a:gd name="T23" fmla="*/ 143 h 315"/>
              <a:gd name="T24" fmla="*/ 50 w 294"/>
              <a:gd name="T25" fmla="*/ 163 h 315"/>
              <a:gd name="T26" fmla="*/ 63 w 294"/>
              <a:gd name="T27" fmla="*/ 177 h 315"/>
              <a:gd name="T28" fmla="*/ 63 w 294"/>
              <a:gd name="T29" fmla="*/ 193 h 315"/>
              <a:gd name="T30" fmla="*/ 69 w 294"/>
              <a:gd name="T31" fmla="*/ 212 h 315"/>
              <a:gd name="T32" fmla="*/ 90 w 294"/>
              <a:gd name="T33" fmla="*/ 222 h 315"/>
              <a:gd name="T34" fmla="*/ 96 w 294"/>
              <a:gd name="T35" fmla="*/ 200 h 315"/>
              <a:gd name="T36" fmla="*/ 114 w 294"/>
              <a:gd name="T37" fmla="*/ 194 h 315"/>
              <a:gd name="T38" fmla="*/ 143 w 294"/>
              <a:gd name="T39" fmla="*/ 211 h 315"/>
              <a:gd name="T40" fmla="*/ 149 w 294"/>
              <a:gd name="T41" fmla="*/ 237 h 315"/>
              <a:gd name="T42" fmla="*/ 136 w 294"/>
              <a:gd name="T43" fmla="*/ 266 h 315"/>
              <a:gd name="T44" fmla="*/ 115 w 294"/>
              <a:gd name="T45" fmla="*/ 283 h 315"/>
              <a:gd name="T46" fmla="*/ 85 w 294"/>
              <a:gd name="T47" fmla="*/ 281 h 315"/>
              <a:gd name="T48" fmla="*/ 50 w 294"/>
              <a:gd name="T49" fmla="*/ 254 h 315"/>
              <a:gd name="T50" fmla="*/ 41 w 294"/>
              <a:gd name="T51" fmla="*/ 240 h 315"/>
              <a:gd name="T52" fmla="*/ 33 w 294"/>
              <a:gd name="T53" fmla="*/ 203 h 315"/>
              <a:gd name="T54" fmla="*/ 28 w 294"/>
              <a:gd name="T55" fmla="*/ 31 h 315"/>
              <a:gd name="T56" fmla="*/ 189 w 294"/>
              <a:gd name="T57" fmla="*/ 37 h 315"/>
              <a:gd name="T58" fmla="*/ 224 w 294"/>
              <a:gd name="T59" fmla="*/ 45 h 315"/>
              <a:gd name="T60" fmla="*/ 238 w 294"/>
              <a:gd name="T61" fmla="*/ 55 h 315"/>
              <a:gd name="T62" fmla="*/ 263 w 294"/>
              <a:gd name="T63" fmla="*/ 92 h 315"/>
              <a:gd name="T64" fmla="*/ 264 w 294"/>
              <a:gd name="T65" fmla="*/ 123 h 315"/>
              <a:gd name="T66" fmla="*/ 249 w 294"/>
              <a:gd name="T67" fmla="*/ 146 h 315"/>
              <a:gd name="T68" fmla="*/ 221 w 294"/>
              <a:gd name="T69" fmla="*/ 159 h 315"/>
              <a:gd name="T70" fmla="*/ 198 w 294"/>
              <a:gd name="T71" fmla="*/ 154 h 315"/>
              <a:gd name="T72" fmla="*/ 180 w 294"/>
              <a:gd name="T73" fmla="*/ 122 h 315"/>
              <a:gd name="T74" fmla="*/ 186 w 294"/>
              <a:gd name="T75" fmla="*/ 103 h 315"/>
              <a:gd name="T76" fmla="*/ 207 w 294"/>
              <a:gd name="T77" fmla="*/ 96 h 315"/>
              <a:gd name="T78" fmla="*/ 198 w 294"/>
              <a:gd name="T79" fmla="*/ 74 h 315"/>
              <a:gd name="T80" fmla="*/ 179 w 294"/>
              <a:gd name="T81" fmla="*/ 68 h 315"/>
              <a:gd name="T82" fmla="*/ 165 w 294"/>
              <a:gd name="T83" fmla="*/ 68 h 315"/>
              <a:gd name="T84" fmla="*/ 152 w 294"/>
              <a:gd name="T85" fmla="*/ 55 h 315"/>
              <a:gd name="T86" fmla="*/ 134 w 294"/>
              <a:gd name="T87" fmla="*/ 60 h 315"/>
              <a:gd name="T88" fmla="*/ 116 w 294"/>
              <a:gd name="T89" fmla="*/ 53 h 315"/>
              <a:gd name="T90" fmla="*/ 86 w 294"/>
              <a:gd name="T91" fmla="*/ 50 h 315"/>
              <a:gd name="T92" fmla="*/ 65 w 294"/>
              <a:gd name="T93" fmla="*/ 70 h 315"/>
              <a:gd name="T94" fmla="*/ 95 w 294"/>
              <a:gd name="T95" fmla="*/ 72 h 315"/>
              <a:gd name="T96" fmla="*/ 122 w 294"/>
              <a:gd name="T97" fmla="*/ 97 h 315"/>
              <a:gd name="T98" fmla="*/ 142 w 294"/>
              <a:gd name="T99" fmla="*/ 143 h 315"/>
              <a:gd name="T100" fmla="*/ 187 w 294"/>
              <a:gd name="T101" fmla="*/ 187 h 315"/>
              <a:gd name="T102" fmla="*/ 236 w 294"/>
              <a:gd name="T103" fmla="*/ 191 h 315"/>
              <a:gd name="T104" fmla="*/ 264 w 294"/>
              <a:gd name="T105" fmla="*/ 174 h 315"/>
              <a:gd name="T106" fmla="*/ 291 w 294"/>
              <a:gd name="T107" fmla="*/ 130 h 315"/>
              <a:gd name="T108" fmla="*/ 291 w 294"/>
              <a:gd name="T109" fmla="*/ 84 h 315"/>
              <a:gd name="T110" fmla="*/ 269 w 294"/>
              <a:gd name="T111" fmla="*/ 43 h 315"/>
              <a:gd name="T112" fmla="*/ 245 w 294"/>
              <a:gd name="T113" fmla="*/ 20 h 315"/>
              <a:gd name="T114" fmla="*/ 203 w 294"/>
              <a:gd name="T115" fmla="*/ 5 h 315"/>
              <a:gd name="T116" fmla="*/ 127 w 294"/>
              <a:gd name="T117" fmla="*/ 0 h 315"/>
              <a:gd name="T118" fmla="*/ 1 w 294"/>
              <a:gd name="T119" fmla="*/ 137 h 315"/>
              <a:gd name="T120" fmla="*/ 8 w 294"/>
              <a:gd name="T121" fmla="*/ 234 h 315"/>
              <a:gd name="T122" fmla="*/ 24 w 294"/>
              <a:gd name="T123" fmla="*/ 273 h 315"/>
              <a:gd name="T124" fmla="*/ 51 w 294"/>
              <a:gd name="T125" fmla="*/ 298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5">
                <a:moveTo>
                  <a:pt x="51" y="298"/>
                </a:moveTo>
                <a:lnTo>
                  <a:pt x="65" y="306"/>
                </a:lnTo>
                <a:lnTo>
                  <a:pt x="79" y="311"/>
                </a:lnTo>
                <a:lnTo>
                  <a:pt x="92" y="314"/>
                </a:lnTo>
                <a:lnTo>
                  <a:pt x="107" y="315"/>
                </a:lnTo>
                <a:lnTo>
                  <a:pt x="121" y="312"/>
                </a:lnTo>
                <a:lnTo>
                  <a:pt x="135" y="306"/>
                </a:lnTo>
                <a:lnTo>
                  <a:pt x="149" y="296"/>
                </a:lnTo>
                <a:lnTo>
                  <a:pt x="161" y="283"/>
                </a:lnTo>
                <a:lnTo>
                  <a:pt x="168" y="273"/>
                </a:lnTo>
                <a:lnTo>
                  <a:pt x="173" y="263"/>
                </a:lnTo>
                <a:lnTo>
                  <a:pt x="176" y="252"/>
                </a:lnTo>
                <a:lnTo>
                  <a:pt x="178" y="242"/>
                </a:lnTo>
                <a:lnTo>
                  <a:pt x="178" y="221"/>
                </a:lnTo>
                <a:lnTo>
                  <a:pt x="173" y="200"/>
                </a:lnTo>
                <a:lnTo>
                  <a:pt x="163" y="182"/>
                </a:lnTo>
                <a:lnTo>
                  <a:pt x="150" y="165"/>
                </a:lnTo>
                <a:lnTo>
                  <a:pt x="134" y="152"/>
                </a:lnTo>
                <a:lnTo>
                  <a:pt x="116" y="143"/>
                </a:lnTo>
                <a:lnTo>
                  <a:pt x="102" y="138"/>
                </a:lnTo>
                <a:lnTo>
                  <a:pt x="91" y="130"/>
                </a:lnTo>
                <a:lnTo>
                  <a:pt x="81" y="122"/>
                </a:lnTo>
                <a:lnTo>
                  <a:pt x="73" y="113"/>
                </a:lnTo>
                <a:lnTo>
                  <a:pt x="67" y="102"/>
                </a:lnTo>
                <a:lnTo>
                  <a:pt x="64" y="92"/>
                </a:lnTo>
                <a:lnTo>
                  <a:pt x="63" y="81"/>
                </a:lnTo>
                <a:lnTo>
                  <a:pt x="65" y="70"/>
                </a:lnTo>
                <a:lnTo>
                  <a:pt x="56" y="76"/>
                </a:lnTo>
                <a:lnTo>
                  <a:pt x="50" y="83"/>
                </a:lnTo>
                <a:lnTo>
                  <a:pt x="46" y="92"/>
                </a:lnTo>
                <a:lnTo>
                  <a:pt x="45" y="103"/>
                </a:lnTo>
                <a:lnTo>
                  <a:pt x="45" y="114"/>
                </a:lnTo>
                <a:lnTo>
                  <a:pt x="48" y="124"/>
                </a:lnTo>
                <a:lnTo>
                  <a:pt x="54" y="133"/>
                </a:lnTo>
                <a:lnTo>
                  <a:pt x="61" y="139"/>
                </a:lnTo>
                <a:lnTo>
                  <a:pt x="55" y="143"/>
                </a:lnTo>
                <a:lnTo>
                  <a:pt x="52" y="149"/>
                </a:lnTo>
                <a:lnTo>
                  <a:pt x="50" y="156"/>
                </a:lnTo>
                <a:lnTo>
                  <a:pt x="50" y="163"/>
                </a:lnTo>
                <a:lnTo>
                  <a:pt x="52" y="169"/>
                </a:lnTo>
                <a:lnTo>
                  <a:pt x="56" y="174"/>
                </a:lnTo>
                <a:lnTo>
                  <a:pt x="63" y="177"/>
                </a:lnTo>
                <a:lnTo>
                  <a:pt x="70" y="180"/>
                </a:lnTo>
                <a:lnTo>
                  <a:pt x="65" y="186"/>
                </a:lnTo>
                <a:lnTo>
                  <a:pt x="63" y="193"/>
                </a:lnTo>
                <a:lnTo>
                  <a:pt x="63" y="199"/>
                </a:lnTo>
                <a:lnTo>
                  <a:pt x="65" y="207"/>
                </a:lnTo>
                <a:lnTo>
                  <a:pt x="69" y="212"/>
                </a:lnTo>
                <a:lnTo>
                  <a:pt x="75" y="218"/>
                </a:lnTo>
                <a:lnTo>
                  <a:pt x="82" y="221"/>
                </a:lnTo>
                <a:lnTo>
                  <a:pt x="90" y="222"/>
                </a:lnTo>
                <a:lnTo>
                  <a:pt x="90" y="214"/>
                </a:lnTo>
                <a:lnTo>
                  <a:pt x="93" y="206"/>
                </a:lnTo>
                <a:lnTo>
                  <a:pt x="96" y="200"/>
                </a:lnTo>
                <a:lnTo>
                  <a:pt x="101" y="196"/>
                </a:lnTo>
                <a:lnTo>
                  <a:pt x="108" y="194"/>
                </a:lnTo>
                <a:lnTo>
                  <a:pt x="114" y="194"/>
                </a:lnTo>
                <a:lnTo>
                  <a:pt x="127" y="197"/>
                </a:lnTo>
                <a:lnTo>
                  <a:pt x="139" y="206"/>
                </a:lnTo>
                <a:lnTo>
                  <a:pt x="143" y="211"/>
                </a:lnTo>
                <a:lnTo>
                  <a:pt x="148" y="219"/>
                </a:lnTo>
                <a:lnTo>
                  <a:pt x="149" y="228"/>
                </a:lnTo>
                <a:lnTo>
                  <a:pt x="149" y="237"/>
                </a:lnTo>
                <a:lnTo>
                  <a:pt x="147" y="248"/>
                </a:lnTo>
                <a:lnTo>
                  <a:pt x="141" y="258"/>
                </a:lnTo>
                <a:lnTo>
                  <a:pt x="136" y="266"/>
                </a:lnTo>
                <a:lnTo>
                  <a:pt x="130" y="273"/>
                </a:lnTo>
                <a:lnTo>
                  <a:pt x="123" y="278"/>
                </a:lnTo>
                <a:lnTo>
                  <a:pt x="115" y="283"/>
                </a:lnTo>
                <a:lnTo>
                  <a:pt x="106" y="285"/>
                </a:lnTo>
                <a:lnTo>
                  <a:pt x="95" y="284"/>
                </a:lnTo>
                <a:lnTo>
                  <a:pt x="85" y="281"/>
                </a:lnTo>
                <a:lnTo>
                  <a:pt x="74" y="276"/>
                </a:lnTo>
                <a:lnTo>
                  <a:pt x="63" y="267"/>
                </a:lnTo>
                <a:lnTo>
                  <a:pt x="50" y="254"/>
                </a:lnTo>
                <a:lnTo>
                  <a:pt x="48" y="251"/>
                </a:lnTo>
                <a:lnTo>
                  <a:pt x="45" y="248"/>
                </a:lnTo>
                <a:lnTo>
                  <a:pt x="41" y="240"/>
                </a:lnTo>
                <a:lnTo>
                  <a:pt x="38" y="230"/>
                </a:lnTo>
                <a:lnTo>
                  <a:pt x="35" y="218"/>
                </a:lnTo>
                <a:lnTo>
                  <a:pt x="33" y="203"/>
                </a:lnTo>
                <a:lnTo>
                  <a:pt x="31" y="170"/>
                </a:lnTo>
                <a:lnTo>
                  <a:pt x="31" y="134"/>
                </a:lnTo>
                <a:lnTo>
                  <a:pt x="28" y="31"/>
                </a:lnTo>
                <a:lnTo>
                  <a:pt x="125" y="34"/>
                </a:lnTo>
                <a:lnTo>
                  <a:pt x="158" y="35"/>
                </a:lnTo>
                <a:lnTo>
                  <a:pt x="189" y="37"/>
                </a:lnTo>
                <a:lnTo>
                  <a:pt x="202" y="38"/>
                </a:lnTo>
                <a:lnTo>
                  <a:pt x="214" y="42"/>
                </a:lnTo>
                <a:lnTo>
                  <a:pt x="224" y="45"/>
                </a:lnTo>
                <a:lnTo>
                  <a:pt x="232" y="49"/>
                </a:lnTo>
                <a:lnTo>
                  <a:pt x="235" y="53"/>
                </a:lnTo>
                <a:lnTo>
                  <a:pt x="238" y="55"/>
                </a:lnTo>
                <a:lnTo>
                  <a:pt x="250" y="68"/>
                </a:lnTo>
                <a:lnTo>
                  <a:pt x="258" y="80"/>
                </a:lnTo>
                <a:lnTo>
                  <a:pt x="263" y="92"/>
                </a:lnTo>
                <a:lnTo>
                  <a:pt x="265" y="103"/>
                </a:lnTo>
                <a:lnTo>
                  <a:pt x="266" y="113"/>
                </a:lnTo>
                <a:lnTo>
                  <a:pt x="264" y="123"/>
                </a:lnTo>
                <a:lnTo>
                  <a:pt x="260" y="131"/>
                </a:lnTo>
                <a:lnTo>
                  <a:pt x="255" y="139"/>
                </a:lnTo>
                <a:lnTo>
                  <a:pt x="249" y="146"/>
                </a:lnTo>
                <a:lnTo>
                  <a:pt x="242" y="151"/>
                </a:lnTo>
                <a:lnTo>
                  <a:pt x="232" y="157"/>
                </a:lnTo>
                <a:lnTo>
                  <a:pt x="221" y="159"/>
                </a:lnTo>
                <a:lnTo>
                  <a:pt x="212" y="160"/>
                </a:lnTo>
                <a:lnTo>
                  <a:pt x="204" y="158"/>
                </a:lnTo>
                <a:lnTo>
                  <a:pt x="198" y="154"/>
                </a:lnTo>
                <a:lnTo>
                  <a:pt x="192" y="149"/>
                </a:lnTo>
                <a:lnTo>
                  <a:pt x="183" y="137"/>
                </a:lnTo>
                <a:lnTo>
                  <a:pt x="180" y="122"/>
                </a:lnTo>
                <a:lnTo>
                  <a:pt x="180" y="115"/>
                </a:lnTo>
                <a:lnTo>
                  <a:pt x="182" y="108"/>
                </a:lnTo>
                <a:lnTo>
                  <a:pt x="186" y="103"/>
                </a:lnTo>
                <a:lnTo>
                  <a:pt x="192" y="100"/>
                </a:lnTo>
                <a:lnTo>
                  <a:pt x="199" y="96"/>
                </a:lnTo>
                <a:lnTo>
                  <a:pt x="207" y="96"/>
                </a:lnTo>
                <a:lnTo>
                  <a:pt x="206" y="88"/>
                </a:lnTo>
                <a:lnTo>
                  <a:pt x="203" y="81"/>
                </a:lnTo>
                <a:lnTo>
                  <a:pt x="198" y="74"/>
                </a:lnTo>
                <a:lnTo>
                  <a:pt x="193" y="70"/>
                </a:lnTo>
                <a:lnTo>
                  <a:pt x="185" y="68"/>
                </a:lnTo>
                <a:lnTo>
                  <a:pt x="179" y="68"/>
                </a:lnTo>
                <a:lnTo>
                  <a:pt x="172" y="70"/>
                </a:lnTo>
                <a:lnTo>
                  <a:pt x="166" y="76"/>
                </a:lnTo>
                <a:lnTo>
                  <a:pt x="165" y="68"/>
                </a:lnTo>
                <a:lnTo>
                  <a:pt x="161" y="61"/>
                </a:lnTo>
                <a:lnTo>
                  <a:pt x="157" y="57"/>
                </a:lnTo>
                <a:lnTo>
                  <a:pt x="152" y="55"/>
                </a:lnTo>
                <a:lnTo>
                  <a:pt x="145" y="55"/>
                </a:lnTo>
                <a:lnTo>
                  <a:pt x="139" y="57"/>
                </a:lnTo>
                <a:lnTo>
                  <a:pt x="134" y="60"/>
                </a:lnTo>
                <a:lnTo>
                  <a:pt x="130" y="67"/>
                </a:lnTo>
                <a:lnTo>
                  <a:pt x="124" y="59"/>
                </a:lnTo>
                <a:lnTo>
                  <a:pt x="116" y="53"/>
                </a:lnTo>
                <a:lnTo>
                  <a:pt x="107" y="50"/>
                </a:lnTo>
                <a:lnTo>
                  <a:pt x="96" y="49"/>
                </a:lnTo>
                <a:lnTo>
                  <a:pt x="86" y="50"/>
                </a:lnTo>
                <a:lnTo>
                  <a:pt x="77" y="55"/>
                </a:lnTo>
                <a:lnTo>
                  <a:pt x="70" y="61"/>
                </a:lnTo>
                <a:lnTo>
                  <a:pt x="65" y="70"/>
                </a:lnTo>
                <a:lnTo>
                  <a:pt x="75" y="68"/>
                </a:lnTo>
                <a:lnTo>
                  <a:pt x="85" y="69"/>
                </a:lnTo>
                <a:lnTo>
                  <a:pt x="95" y="72"/>
                </a:lnTo>
                <a:lnTo>
                  <a:pt x="106" y="79"/>
                </a:lnTo>
                <a:lnTo>
                  <a:pt x="114" y="88"/>
                </a:lnTo>
                <a:lnTo>
                  <a:pt x="122" y="97"/>
                </a:lnTo>
                <a:lnTo>
                  <a:pt x="129" y="110"/>
                </a:lnTo>
                <a:lnTo>
                  <a:pt x="134" y="124"/>
                </a:lnTo>
                <a:lnTo>
                  <a:pt x="142" y="143"/>
                </a:lnTo>
                <a:lnTo>
                  <a:pt x="155" y="161"/>
                </a:lnTo>
                <a:lnTo>
                  <a:pt x="169" y="176"/>
                </a:lnTo>
                <a:lnTo>
                  <a:pt x="187" y="187"/>
                </a:lnTo>
                <a:lnTo>
                  <a:pt x="206" y="193"/>
                </a:lnTo>
                <a:lnTo>
                  <a:pt x="225" y="193"/>
                </a:lnTo>
                <a:lnTo>
                  <a:pt x="236" y="191"/>
                </a:lnTo>
                <a:lnTo>
                  <a:pt x="246" y="187"/>
                </a:lnTo>
                <a:lnTo>
                  <a:pt x="255" y="182"/>
                </a:lnTo>
                <a:lnTo>
                  <a:pt x="264" y="174"/>
                </a:lnTo>
                <a:lnTo>
                  <a:pt x="277" y="160"/>
                </a:lnTo>
                <a:lnTo>
                  <a:pt x="286" y="146"/>
                </a:lnTo>
                <a:lnTo>
                  <a:pt x="291" y="130"/>
                </a:lnTo>
                <a:lnTo>
                  <a:pt x="294" y="115"/>
                </a:lnTo>
                <a:lnTo>
                  <a:pt x="294" y="100"/>
                </a:lnTo>
                <a:lnTo>
                  <a:pt x="291" y="84"/>
                </a:lnTo>
                <a:lnTo>
                  <a:pt x="286" y="70"/>
                </a:lnTo>
                <a:lnTo>
                  <a:pt x="279" y="56"/>
                </a:lnTo>
                <a:lnTo>
                  <a:pt x="269" y="43"/>
                </a:lnTo>
                <a:lnTo>
                  <a:pt x="258" y="30"/>
                </a:lnTo>
                <a:lnTo>
                  <a:pt x="255" y="26"/>
                </a:lnTo>
                <a:lnTo>
                  <a:pt x="245" y="20"/>
                </a:lnTo>
                <a:lnTo>
                  <a:pt x="233" y="13"/>
                </a:lnTo>
                <a:lnTo>
                  <a:pt x="218" y="9"/>
                </a:lnTo>
                <a:lnTo>
                  <a:pt x="203" y="5"/>
                </a:lnTo>
                <a:lnTo>
                  <a:pt x="166" y="2"/>
                </a:lnTo>
                <a:lnTo>
                  <a:pt x="128" y="1"/>
                </a:lnTo>
                <a:lnTo>
                  <a:pt x="127" y="0"/>
                </a:lnTo>
                <a:lnTo>
                  <a:pt x="0" y="0"/>
                </a:lnTo>
                <a:lnTo>
                  <a:pt x="0" y="136"/>
                </a:lnTo>
                <a:lnTo>
                  <a:pt x="1" y="137"/>
                </a:lnTo>
                <a:lnTo>
                  <a:pt x="1" y="179"/>
                </a:lnTo>
                <a:lnTo>
                  <a:pt x="5" y="217"/>
                </a:lnTo>
                <a:lnTo>
                  <a:pt x="8" y="234"/>
                </a:lnTo>
                <a:lnTo>
                  <a:pt x="12" y="250"/>
                </a:lnTo>
                <a:lnTo>
                  <a:pt x="17" y="262"/>
                </a:lnTo>
                <a:lnTo>
                  <a:pt x="24" y="273"/>
                </a:lnTo>
                <a:lnTo>
                  <a:pt x="27" y="276"/>
                </a:lnTo>
                <a:lnTo>
                  <a:pt x="39" y="288"/>
                </a:lnTo>
                <a:lnTo>
                  <a:pt x="51" y="298"/>
                </a:lnTo>
                <a:close/>
              </a:path>
            </a:pathLst>
          </a:custGeom>
          <a:solidFill>
            <a:srgbClr val="B2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4" name="Freeform 6"/>
          <xdr:cNvSpPr/>
        </xdr:nvSpPr>
        <xdr:spPr>
          <a:xfrm>
            <a:off x="787" y="530"/>
            <a:ext cx="42" cy="28"/>
          </a:xfrm>
          <a:custGeom>
            <a:avLst/>
            <a:gdLst>
              <a:gd name="T0" fmla="*/ 215 w 294"/>
              <a:gd name="T1" fmla="*/ 3 h 313"/>
              <a:gd name="T2" fmla="*/ 172 w 294"/>
              <a:gd name="T3" fmla="*/ 2 h 313"/>
              <a:gd name="T4" fmla="*/ 132 w 294"/>
              <a:gd name="T5" fmla="*/ 32 h 313"/>
              <a:gd name="T6" fmla="*/ 117 w 294"/>
              <a:gd name="T7" fmla="*/ 61 h 313"/>
              <a:gd name="T8" fmla="*/ 120 w 294"/>
              <a:gd name="T9" fmla="*/ 114 h 313"/>
              <a:gd name="T10" fmla="*/ 159 w 294"/>
              <a:gd name="T11" fmla="*/ 162 h 313"/>
              <a:gd name="T12" fmla="*/ 203 w 294"/>
              <a:gd name="T13" fmla="*/ 184 h 313"/>
              <a:gd name="T14" fmla="*/ 226 w 294"/>
              <a:gd name="T15" fmla="*/ 211 h 313"/>
              <a:gd name="T16" fmla="*/ 228 w 294"/>
              <a:gd name="T17" fmla="*/ 243 h 313"/>
              <a:gd name="T18" fmla="*/ 247 w 294"/>
              <a:gd name="T19" fmla="*/ 221 h 313"/>
              <a:gd name="T20" fmla="*/ 245 w 294"/>
              <a:gd name="T21" fmla="*/ 190 h 313"/>
              <a:gd name="T22" fmla="*/ 238 w 294"/>
              <a:gd name="T23" fmla="*/ 171 h 313"/>
              <a:gd name="T24" fmla="*/ 243 w 294"/>
              <a:gd name="T25" fmla="*/ 152 h 313"/>
              <a:gd name="T26" fmla="*/ 230 w 294"/>
              <a:gd name="T27" fmla="*/ 137 h 313"/>
              <a:gd name="T28" fmla="*/ 230 w 294"/>
              <a:gd name="T29" fmla="*/ 121 h 313"/>
              <a:gd name="T30" fmla="*/ 224 w 294"/>
              <a:gd name="T31" fmla="*/ 102 h 313"/>
              <a:gd name="T32" fmla="*/ 204 w 294"/>
              <a:gd name="T33" fmla="*/ 92 h 313"/>
              <a:gd name="T34" fmla="*/ 198 w 294"/>
              <a:gd name="T35" fmla="*/ 114 h 313"/>
              <a:gd name="T36" fmla="*/ 180 w 294"/>
              <a:gd name="T37" fmla="*/ 120 h 313"/>
              <a:gd name="T38" fmla="*/ 151 w 294"/>
              <a:gd name="T39" fmla="*/ 102 h 313"/>
              <a:gd name="T40" fmla="*/ 145 w 294"/>
              <a:gd name="T41" fmla="*/ 76 h 313"/>
              <a:gd name="T42" fmla="*/ 157 w 294"/>
              <a:gd name="T43" fmla="*/ 47 h 313"/>
              <a:gd name="T44" fmla="*/ 178 w 294"/>
              <a:gd name="T45" fmla="*/ 32 h 313"/>
              <a:gd name="T46" fmla="*/ 208 w 294"/>
              <a:gd name="T47" fmla="*/ 33 h 313"/>
              <a:gd name="T48" fmla="*/ 244 w 294"/>
              <a:gd name="T49" fmla="*/ 59 h 313"/>
              <a:gd name="T50" fmla="*/ 252 w 294"/>
              <a:gd name="T51" fmla="*/ 73 h 313"/>
              <a:gd name="T52" fmla="*/ 260 w 294"/>
              <a:gd name="T53" fmla="*/ 111 h 313"/>
              <a:gd name="T54" fmla="*/ 264 w 294"/>
              <a:gd name="T55" fmla="*/ 281 h 313"/>
              <a:gd name="T56" fmla="*/ 135 w 294"/>
              <a:gd name="T57" fmla="*/ 279 h 313"/>
              <a:gd name="T58" fmla="*/ 79 w 294"/>
              <a:gd name="T59" fmla="*/ 272 h 313"/>
              <a:gd name="T60" fmla="*/ 56 w 294"/>
              <a:gd name="T61" fmla="*/ 259 h 313"/>
              <a:gd name="T62" fmla="*/ 31 w 294"/>
              <a:gd name="T63" fmla="*/ 221 h 313"/>
              <a:gd name="T64" fmla="*/ 30 w 294"/>
              <a:gd name="T65" fmla="*/ 190 h 313"/>
              <a:gd name="T66" fmla="*/ 51 w 294"/>
              <a:gd name="T67" fmla="*/ 162 h 313"/>
              <a:gd name="T68" fmla="*/ 81 w 294"/>
              <a:gd name="T69" fmla="*/ 154 h 313"/>
              <a:gd name="T70" fmla="*/ 102 w 294"/>
              <a:gd name="T71" fmla="*/ 164 h 313"/>
              <a:gd name="T72" fmla="*/ 113 w 294"/>
              <a:gd name="T73" fmla="*/ 198 h 313"/>
              <a:gd name="T74" fmla="*/ 101 w 294"/>
              <a:gd name="T75" fmla="*/ 213 h 313"/>
              <a:gd name="T76" fmla="*/ 87 w 294"/>
              <a:gd name="T77" fmla="*/ 225 h 313"/>
              <a:gd name="T78" fmla="*/ 101 w 294"/>
              <a:gd name="T79" fmla="*/ 243 h 313"/>
              <a:gd name="T80" fmla="*/ 121 w 294"/>
              <a:gd name="T81" fmla="*/ 243 h 313"/>
              <a:gd name="T82" fmla="*/ 132 w 294"/>
              <a:gd name="T83" fmla="*/ 252 h 313"/>
              <a:gd name="T84" fmla="*/ 149 w 294"/>
              <a:gd name="T85" fmla="*/ 259 h 313"/>
              <a:gd name="T86" fmla="*/ 163 w 294"/>
              <a:gd name="T87" fmla="*/ 246 h 313"/>
              <a:gd name="T88" fmla="*/ 187 w 294"/>
              <a:gd name="T89" fmla="*/ 264 h 313"/>
              <a:gd name="T90" fmla="*/ 217 w 294"/>
              <a:gd name="T91" fmla="*/ 258 h 313"/>
              <a:gd name="T92" fmla="*/ 218 w 294"/>
              <a:gd name="T93" fmla="*/ 245 h 313"/>
              <a:gd name="T94" fmla="*/ 188 w 294"/>
              <a:gd name="T95" fmla="*/ 234 h 313"/>
              <a:gd name="T96" fmla="*/ 166 w 294"/>
              <a:gd name="T97" fmla="*/ 203 h 313"/>
              <a:gd name="T98" fmla="*/ 140 w 294"/>
              <a:gd name="T99" fmla="*/ 152 h 313"/>
              <a:gd name="T100" fmla="*/ 88 w 294"/>
              <a:gd name="T101" fmla="*/ 121 h 313"/>
              <a:gd name="T102" fmla="*/ 49 w 294"/>
              <a:gd name="T103" fmla="*/ 127 h 313"/>
              <a:gd name="T104" fmla="*/ 18 w 294"/>
              <a:gd name="T105" fmla="*/ 154 h 313"/>
              <a:gd name="T106" fmla="*/ 0 w 294"/>
              <a:gd name="T107" fmla="*/ 198 h 313"/>
              <a:gd name="T108" fmla="*/ 8 w 294"/>
              <a:gd name="T109" fmla="*/ 243 h 313"/>
              <a:gd name="T110" fmla="*/ 35 w 294"/>
              <a:gd name="T111" fmla="*/ 283 h 313"/>
              <a:gd name="T112" fmla="*/ 60 w 294"/>
              <a:gd name="T113" fmla="*/ 301 h 313"/>
              <a:gd name="T114" fmla="*/ 127 w 294"/>
              <a:gd name="T115" fmla="*/ 312 h 313"/>
              <a:gd name="T116" fmla="*/ 293 w 294"/>
              <a:gd name="T117" fmla="*/ 313 h 313"/>
              <a:gd name="T118" fmla="*/ 293 w 294"/>
              <a:gd name="T119" fmla="*/ 136 h 313"/>
              <a:gd name="T120" fmla="*/ 283 w 294"/>
              <a:gd name="T121" fmla="*/ 64 h 313"/>
              <a:gd name="T122" fmla="*/ 266 w 294"/>
              <a:gd name="T123" fmla="*/ 37 h 313"/>
              <a:gd name="T124" fmla="*/ 242 w 294"/>
              <a:gd name="T125" fmla="*/ 15 h 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3">
                <a:moveTo>
                  <a:pt x="242" y="16"/>
                </a:moveTo>
                <a:lnTo>
                  <a:pt x="228" y="9"/>
                </a:lnTo>
                <a:lnTo>
                  <a:pt x="215" y="3"/>
                </a:lnTo>
                <a:lnTo>
                  <a:pt x="201" y="0"/>
                </a:lnTo>
                <a:lnTo>
                  <a:pt x="186" y="0"/>
                </a:lnTo>
                <a:lnTo>
                  <a:pt x="172" y="2"/>
                </a:lnTo>
                <a:lnTo>
                  <a:pt x="159" y="9"/>
                </a:lnTo>
                <a:lnTo>
                  <a:pt x="145" y="18"/>
                </a:lnTo>
                <a:lnTo>
                  <a:pt x="132" y="32"/>
                </a:lnTo>
                <a:lnTo>
                  <a:pt x="125" y="41"/>
                </a:lnTo>
                <a:lnTo>
                  <a:pt x="120" y="51"/>
                </a:lnTo>
                <a:lnTo>
                  <a:pt x="117" y="61"/>
                </a:lnTo>
                <a:lnTo>
                  <a:pt x="115" y="72"/>
                </a:lnTo>
                <a:lnTo>
                  <a:pt x="115" y="93"/>
                </a:lnTo>
                <a:lnTo>
                  <a:pt x="120" y="114"/>
                </a:lnTo>
                <a:lnTo>
                  <a:pt x="130" y="132"/>
                </a:lnTo>
                <a:lnTo>
                  <a:pt x="143" y="149"/>
                </a:lnTo>
                <a:lnTo>
                  <a:pt x="159" y="162"/>
                </a:lnTo>
                <a:lnTo>
                  <a:pt x="177" y="171"/>
                </a:lnTo>
                <a:lnTo>
                  <a:pt x="191" y="176"/>
                </a:lnTo>
                <a:lnTo>
                  <a:pt x="203" y="184"/>
                </a:lnTo>
                <a:lnTo>
                  <a:pt x="212" y="191"/>
                </a:lnTo>
                <a:lnTo>
                  <a:pt x="220" y="201"/>
                </a:lnTo>
                <a:lnTo>
                  <a:pt x="226" y="211"/>
                </a:lnTo>
                <a:lnTo>
                  <a:pt x="229" y="221"/>
                </a:lnTo>
                <a:lnTo>
                  <a:pt x="230" y="232"/>
                </a:lnTo>
                <a:lnTo>
                  <a:pt x="228" y="243"/>
                </a:lnTo>
                <a:lnTo>
                  <a:pt x="237" y="239"/>
                </a:lnTo>
                <a:lnTo>
                  <a:pt x="243" y="231"/>
                </a:lnTo>
                <a:lnTo>
                  <a:pt x="247" y="221"/>
                </a:lnTo>
                <a:lnTo>
                  <a:pt x="249" y="211"/>
                </a:lnTo>
                <a:lnTo>
                  <a:pt x="248" y="200"/>
                </a:lnTo>
                <a:lnTo>
                  <a:pt x="245" y="190"/>
                </a:lnTo>
                <a:lnTo>
                  <a:pt x="240" y="182"/>
                </a:lnTo>
                <a:lnTo>
                  <a:pt x="232" y="175"/>
                </a:lnTo>
                <a:lnTo>
                  <a:pt x="238" y="171"/>
                </a:lnTo>
                <a:lnTo>
                  <a:pt x="242" y="165"/>
                </a:lnTo>
                <a:lnTo>
                  <a:pt x="243" y="159"/>
                </a:lnTo>
                <a:lnTo>
                  <a:pt x="243" y="152"/>
                </a:lnTo>
                <a:lnTo>
                  <a:pt x="241" y="145"/>
                </a:lnTo>
                <a:lnTo>
                  <a:pt x="237" y="140"/>
                </a:lnTo>
                <a:lnTo>
                  <a:pt x="230" y="137"/>
                </a:lnTo>
                <a:lnTo>
                  <a:pt x="223" y="134"/>
                </a:lnTo>
                <a:lnTo>
                  <a:pt x="228" y="128"/>
                </a:lnTo>
                <a:lnTo>
                  <a:pt x="230" y="121"/>
                </a:lnTo>
                <a:lnTo>
                  <a:pt x="230" y="115"/>
                </a:lnTo>
                <a:lnTo>
                  <a:pt x="228" y="107"/>
                </a:lnTo>
                <a:lnTo>
                  <a:pt x="224" y="102"/>
                </a:lnTo>
                <a:lnTo>
                  <a:pt x="219" y="96"/>
                </a:lnTo>
                <a:lnTo>
                  <a:pt x="212" y="93"/>
                </a:lnTo>
                <a:lnTo>
                  <a:pt x="204" y="92"/>
                </a:lnTo>
                <a:lnTo>
                  <a:pt x="204" y="101"/>
                </a:lnTo>
                <a:lnTo>
                  <a:pt x="201" y="108"/>
                </a:lnTo>
                <a:lnTo>
                  <a:pt x="198" y="114"/>
                </a:lnTo>
                <a:lnTo>
                  <a:pt x="193" y="117"/>
                </a:lnTo>
                <a:lnTo>
                  <a:pt x="186" y="119"/>
                </a:lnTo>
                <a:lnTo>
                  <a:pt x="180" y="120"/>
                </a:lnTo>
                <a:lnTo>
                  <a:pt x="167" y="117"/>
                </a:lnTo>
                <a:lnTo>
                  <a:pt x="155" y="108"/>
                </a:lnTo>
                <a:lnTo>
                  <a:pt x="151" y="102"/>
                </a:lnTo>
                <a:lnTo>
                  <a:pt x="146" y="95"/>
                </a:lnTo>
                <a:lnTo>
                  <a:pt x="145" y="86"/>
                </a:lnTo>
                <a:lnTo>
                  <a:pt x="145" y="76"/>
                </a:lnTo>
                <a:lnTo>
                  <a:pt x="148" y="65"/>
                </a:lnTo>
                <a:lnTo>
                  <a:pt x="153" y="55"/>
                </a:lnTo>
                <a:lnTo>
                  <a:pt x="157" y="47"/>
                </a:lnTo>
                <a:lnTo>
                  <a:pt x="163" y="40"/>
                </a:lnTo>
                <a:lnTo>
                  <a:pt x="170" y="35"/>
                </a:lnTo>
                <a:lnTo>
                  <a:pt x="178" y="32"/>
                </a:lnTo>
                <a:lnTo>
                  <a:pt x="187" y="29"/>
                </a:lnTo>
                <a:lnTo>
                  <a:pt x="198" y="29"/>
                </a:lnTo>
                <a:lnTo>
                  <a:pt x="208" y="33"/>
                </a:lnTo>
                <a:lnTo>
                  <a:pt x="219" y="38"/>
                </a:lnTo>
                <a:lnTo>
                  <a:pt x="232" y="47"/>
                </a:lnTo>
                <a:lnTo>
                  <a:pt x="244" y="59"/>
                </a:lnTo>
                <a:lnTo>
                  <a:pt x="246" y="62"/>
                </a:lnTo>
                <a:lnTo>
                  <a:pt x="248" y="65"/>
                </a:lnTo>
                <a:lnTo>
                  <a:pt x="252" y="73"/>
                </a:lnTo>
                <a:lnTo>
                  <a:pt x="255" y="84"/>
                </a:lnTo>
                <a:lnTo>
                  <a:pt x="258" y="96"/>
                </a:lnTo>
                <a:lnTo>
                  <a:pt x="260" y="111"/>
                </a:lnTo>
                <a:lnTo>
                  <a:pt x="262" y="144"/>
                </a:lnTo>
                <a:lnTo>
                  <a:pt x="262" y="179"/>
                </a:lnTo>
                <a:lnTo>
                  <a:pt x="264" y="281"/>
                </a:lnTo>
                <a:lnTo>
                  <a:pt x="167" y="279"/>
                </a:lnTo>
                <a:lnTo>
                  <a:pt x="168" y="279"/>
                </a:lnTo>
                <a:lnTo>
                  <a:pt x="135" y="279"/>
                </a:lnTo>
                <a:lnTo>
                  <a:pt x="104" y="277"/>
                </a:lnTo>
                <a:lnTo>
                  <a:pt x="91" y="276"/>
                </a:lnTo>
                <a:lnTo>
                  <a:pt x="79" y="272"/>
                </a:lnTo>
                <a:lnTo>
                  <a:pt x="70" y="269"/>
                </a:lnTo>
                <a:lnTo>
                  <a:pt x="62" y="265"/>
                </a:lnTo>
                <a:lnTo>
                  <a:pt x="56" y="259"/>
                </a:lnTo>
                <a:lnTo>
                  <a:pt x="44" y="246"/>
                </a:lnTo>
                <a:lnTo>
                  <a:pt x="36" y="233"/>
                </a:lnTo>
                <a:lnTo>
                  <a:pt x="31" y="221"/>
                </a:lnTo>
                <a:lnTo>
                  <a:pt x="29" y="210"/>
                </a:lnTo>
                <a:lnTo>
                  <a:pt x="29" y="200"/>
                </a:lnTo>
                <a:lnTo>
                  <a:pt x="30" y="190"/>
                </a:lnTo>
                <a:lnTo>
                  <a:pt x="34" y="182"/>
                </a:lnTo>
                <a:lnTo>
                  <a:pt x="39" y="174"/>
                </a:lnTo>
                <a:lnTo>
                  <a:pt x="51" y="162"/>
                </a:lnTo>
                <a:lnTo>
                  <a:pt x="62" y="156"/>
                </a:lnTo>
                <a:lnTo>
                  <a:pt x="72" y="154"/>
                </a:lnTo>
                <a:lnTo>
                  <a:pt x="81" y="154"/>
                </a:lnTo>
                <a:lnTo>
                  <a:pt x="89" y="155"/>
                </a:lnTo>
                <a:lnTo>
                  <a:pt x="96" y="160"/>
                </a:lnTo>
                <a:lnTo>
                  <a:pt x="102" y="164"/>
                </a:lnTo>
                <a:lnTo>
                  <a:pt x="111" y="177"/>
                </a:lnTo>
                <a:lnTo>
                  <a:pt x="113" y="191"/>
                </a:lnTo>
                <a:lnTo>
                  <a:pt x="113" y="198"/>
                </a:lnTo>
                <a:lnTo>
                  <a:pt x="111" y="205"/>
                </a:lnTo>
                <a:lnTo>
                  <a:pt x="107" y="210"/>
                </a:lnTo>
                <a:lnTo>
                  <a:pt x="101" y="213"/>
                </a:lnTo>
                <a:lnTo>
                  <a:pt x="94" y="217"/>
                </a:lnTo>
                <a:lnTo>
                  <a:pt x="86" y="217"/>
                </a:lnTo>
                <a:lnTo>
                  <a:pt x="87" y="225"/>
                </a:lnTo>
                <a:lnTo>
                  <a:pt x="90" y="233"/>
                </a:lnTo>
                <a:lnTo>
                  <a:pt x="95" y="239"/>
                </a:lnTo>
                <a:lnTo>
                  <a:pt x="101" y="243"/>
                </a:lnTo>
                <a:lnTo>
                  <a:pt x="108" y="245"/>
                </a:lnTo>
                <a:lnTo>
                  <a:pt x="115" y="245"/>
                </a:lnTo>
                <a:lnTo>
                  <a:pt x="121" y="243"/>
                </a:lnTo>
                <a:lnTo>
                  <a:pt x="127" y="237"/>
                </a:lnTo>
                <a:lnTo>
                  <a:pt x="129" y="245"/>
                </a:lnTo>
                <a:lnTo>
                  <a:pt x="132" y="252"/>
                </a:lnTo>
                <a:lnTo>
                  <a:pt x="137" y="256"/>
                </a:lnTo>
                <a:lnTo>
                  <a:pt x="142" y="258"/>
                </a:lnTo>
                <a:lnTo>
                  <a:pt x="149" y="259"/>
                </a:lnTo>
                <a:lnTo>
                  <a:pt x="155" y="257"/>
                </a:lnTo>
                <a:lnTo>
                  <a:pt x="160" y="253"/>
                </a:lnTo>
                <a:lnTo>
                  <a:pt x="163" y="246"/>
                </a:lnTo>
                <a:lnTo>
                  <a:pt x="169" y="255"/>
                </a:lnTo>
                <a:lnTo>
                  <a:pt x="177" y="260"/>
                </a:lnTo>
                <a:lnTo>
                  <a:pt x="187" y="264"/>
                </a:lnTo>
                <a:lnTo>
                  <a:pt x="198" y="265"/>
                </a:lnTo>
                <a:lnTo>
                  <a:pt x="208" y="263"/>
                </a:lnTo>
                <a:lnTo>
                  <a:pt x="217" y="258"/>
                </a:lnTo>
                <a:lnTo>
                  <a:pt x="224" y="252"/>
                </a:lnTo>
                <a:lnTo>
                  <a:pt x="228" y="243"/>
                </a:lnTo>
                <a:lnTo>
                  <a:pt x="218" y="245"/>
                </a:lnTo>
                <a:lnTo>
                  <a:pt x="208" y="244"/>
                </a:lnTo>
                <a:lnTo>
                  <a:pt x="198" y="241"/>
                </a:lnTo>
                <a:lnTo>
                  <a:pt x="188" y="234"/>
                </a:lnTo>
                <a:lnTo>
                  <a:pt x="179" y="226"/>
                </a:lnTo>
                <a:lnTo>
                  <a:pt x="172" y="216"/>
                </a:lnTo>
                <a:lnTo>
                  <a:pt x="166" y="203"/>
                </a:lnTo>
                <a:lnTo>
                  <a:pt x="161" y="189"/>
                </a:lnTo>
                <a:lnTo>
                  <a:pt x="153" y="170"/>
                </a:lnTo>
                <a:lnTo>
                  <a:pt x="140" y="152"/>
                </a:lnTo>
                <a:lnTo>
                  <a:pt x="125" y="138"/>
                </a:lnTo>
                <a:lnTo>
                  <a:pt x="108" y="127"/>
                </a:lnTo>
                <a:lnTo>
                  <a:pt x="88" y="121"/>
                </a:lnTo>
                <a:lnTo>
                  <a:pt x="69" y="121"/>
                </a:lnTo>
                <a:lnTo>
                  <a:pt x="58" y="124"/>
                </a:lnTo>
                <a:lnTo>
                  <a:pt x="49" y="127"/>
                </a:lnTo>
                <a:lnTo>
                  <a:pt x="40" y="132"/>
                </a:lnTo>
                <a:lnTo>
                  <a:pt x="31" y="140"/>
                </a:lnTo>
                <a:lnTo>
                  <a:pt x="18" y="154"/>
                </a:lnTo>
                <a:lnTo>
                  <a:pt x="9" y="168"/>
                </a:lnTo>
                <a:lnTo>
                  <a:pt x="3" y="183"/>
                </a:lnTo>
                <a:lnTo>
                  <a:pt x="0" y="198"/>
                </a:lnTo>
                <a:lnTo>
                  <a:pt x="0" y="213"/>
                </a:lnTo>
                <a:lnTo>
                  <a:pt x="3" y="229"/>
                </a:lnTo>
                <a:lnTo>
                  <a:pt x="8" y="243"/>
                </a:lnTo>
                <a:lnTo>
                  <a:pt x="15" y="257"/>
                </a:lnTo>
                <a:lnTo>
                  <a:pt x="25" y="271"/>
                </a:lnTo>
                <a:lnTo>
                  <a:pt x="35" y="283"/>
                </a:lnTo>
                <a:lnTo>
                  <a:pt x="39" y="288"/>
                </a:lnTo>
                <a:lnTo>
                  <a:pt x="48" y="294"/>
                </a:lnTo>
                <a:lnTo>
                  <a:pt x="60" y="301"/>
                </a:lnTo>
                <a:lnTo>
                  <a:pt x="75" y="305"/>
                </a:lnTo>
                <a:lnTo>
                  <a:pt x="91" y="309"/>
                </a:lnTo>
                <a:lnTo>
                  <a:pt x="127" y="312"/>
                </a:lnTo>
                <a:lnTo>
                  <a:pt x="166" y="313"/>
                </a:lnTo>
                <a:lnTo>
                  <a:pt x="166" y="312"/>
                </a:lnTo>
                <a:lnTo>
                  <a:pt x="293" y="313"/>
                </a:lnTo>
                <a:lnTo>
                  <a:pt x="293" y="177"/>
                </a:lnTo>
                <a:lnTo>
                  <a:pt x="294" y="177"/>
                </a:lnTo>
                <a:lnTo>
                  <a:pt x="293" y="136"/>
                </a:lnTo>
                <a:lnTo>
                  <a:pt x="290" y="96"/>
                </a:lnTo>
                <a:lnTo>
                  <a:pt x="287" y="80"/>
                </a:lnTo>
                <a:lnTo>
                  <a:pt x="283" y="64"/>
                </a:lnTo>
                <a:lnTo>
                  <a:pt x="277" y="51"/>
                </a:lnTo>
                <a:lnTo>
                  <a:pt x="270" y="41"/>
                </a:lnTo>
                <a:lnTo>
                  <a:pt x="266" y="37"/>
                </a:lnTo>
                <a:lnTo>
                  <a:pt x="255" y="26"/>
                </a:lnTo>
                <a:lnTo>
                  <a:pt x="242" y="16"/>
                </a:lnTo>
                <a:lnTo>
                  <a:pt x="242" y="15"/>
                </a:lnTo>
                <a:lnTo>
                  <a:pt x="242" y="16"/>
                </a:lnTo>
                <a:close/>
              </a:path>
            </a:pathLst>
          </a:custGeom>
          <a:solidFill>
            <a:srgbClr val="B2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5" name="Freeform 7"/>
          <xdr:cNvSpPr/>
        </xdr:nvSpPr>
        <xdr:spPr>
          <a:xfrm>
            <a:off x="277" y="530"/>
            <a:ext cx="42" cy="28"/>
          </a:xfrm>
          <a:custGeom>
            <a:avLst/>
            <a:gdLst>
              <a:gd name="T0" fmla="*/ 79 w 294"/>
              <a:gd name="T1" fmla="*/ 3 h 313"/>
              <a:gd name="T2" fmla="*/ 121 w 294"/>
              <a:gd name="T3" fmla="*/ 2 h 313"/>
              <a:gd name="T4" fmla="*/ 161 w 294"/>
              <a:gd name="T5" fmla="*/ 32 h 313"/>
              <a:gd name="T6" fmla="*/ 176 w 294"/>
              <a:gd name="T7" fmla="*/ 61 h 313"/>
              <a:gd name="T8" fmla="*/ 173 w 294"/>
              <a:gd name="T9" fmla="*/ 114 h 313"/>
              <a:gd name="T10" fmla="*/ 134 w 294"/>
              <a:gd name="T11" fmla="*/ 162 h 313"/>
              <a:gd name="T12" fmla="*/ 91 w 294"/>
              <a:gd name="T13" fmla="*/ 184 h 313"/>
              <a:gd name="T14" fmla="*/ 67 w 294"/>
              <a:gd name="T15" fmla="*/ 211 h 313"/>
              <a:gd name="T16" fmla="*/ 65 w 294"/>
              <a:gd name="T17" fmla="*/ 243 h 313"/>
              <a:gd name="T18" fmla="*/ 46 w 294"/>
              <a:gd name="T19" fmla="*/ 221 h 313"/>
              <a:gd name="T20" fmla="*/ 48 w 294"/>
              <a:gd name="T21" fmla="*/ 190 h 313"/>
              <a:gd name="T22" fmla="*/ 55 w 294"/>
              <a:gd name="T23" fmla="*/ 171 h 313"/>
              <a:gd name="T24" fmla="*/ 50 w 294"/>
              <a:gd name="T25" fmla="*/ 152 h 313"/>
              <a:gd name="T26" fmla="*/ 63 w 294"/>
              <a:gd name="T27" fmla="*/ 137 h 313"/>
              <a:gd name="T28" fmla="*/ 63 w 294"/>
              <a:gd name="T29" fmla="*/ 121 h 313"/>
              <a:gd name="T30" fmla="*/ 69 w 294"/>
              <a:gd name="T31" fmla="*/ 102 h 313"/>
              <a:gd name="T32" fmla="*/ 90 w 294"/>
              <a:gd name="T33" fmla="*/ 92 h 313"/>
              <a:gd name="T34" fmla="*/ 96 w 294"/>
              <a:gd name="T35" fmla="*/ 114 h 313"/>
              <a:gd name="T36" fmla="*/ 114 w 294"/>
              <a:gd name="T37" fmla="*/ 120 h 313"/>
              <a:gd name="T38" fmla="*/ 143 w 294"/>
              <a:gd name="T39" fmla="*/ 102 h 313"/>
              <a:gd name="T40" fmla="*/ 149 w 294"/>
              <a:gd name="T41" fmla="*/ 76 h 313"/>
              <a:gd name="T42" fmla="*/ 136 w 294"/>
              <a:gd name="T43" fmla="*/ 47 h 313"/>
              <a:gd name="T44" fmla="*/ 115 w 294"/>
              <a:gd name="T45" fmla="*/ 32 h 313"/>
              <a:gd name="T46" fmla="*/ 85 w 294"/>
              <a:gd name="T47" fmla="*/ 33 h 313"/>
              <a:gd name="T48" fmla="*/ 50 w 294"/>
              <a:gd name="T49" fmla="*/ 59 h 313"/>
              <a:gd name="T50" fmla="*/ 41 w 294"/>
              <a:gd name="T51" fmla="*/ 73 h 313"/>
              <a:gd name="T52" fmla="*/ 33 w 294"/>
              <a:gd name="T53" fmla="*/ 111 h 313"/>
              <a:gd name="T54" fmla="*/ 28 w 294"/>
              <a:gd name="T55" fmla="*/ 281 h 313"/>
              <a:gd name="T56" fmla="*/ 189 w 294"/>
              <a:gd name="T57" fmla="*/ 277 h 313"/>
              <a:gd name="T58" fmla="*/ 224 w 294"/>
              <a:gd name="T59" fmla="*/ 269 h 313"/>
              <a:gd name="T60" fmla="*/ 250 w 294"/>
              <a:gd name="T61" fmla="*/ 246 h 313"/>
              <a:gd name="T62" fmla="*/ 265 w 294"/>
              <a:gd name="T63" fmla="*/ 210 h 313"/>
              <a:gd name="T64" fmla="*/ 260 w 294"/>
              <a:gd name="T65" fmla="*/ 182 h 313"/>
              <a:gd name="T66" fmla="*/ 232 w 294"/>
              <a:gd name="T67" fmla="*/ 156 h 313"/>
              <a:gd name="T68" fmla="*/ 204 w 294"/>
              <a:gd name="T69" fmla="*/ 155 h 313"/>
              <a:gd name="T70" fmla="*/ 183 w 294"/>
              <a:gd name="T71" fmla="*/ 177 h 313"/>
              <a:gd name="T72" fmla="*/ 182 w 294"/>
              <a:gd name="T73" fmla="*/ 205 h 313"/>
              <a:gd name="T74" fmla="*/ 199 w 294"/>
              <a:gd name="T75" fmla="*/ 217 h 313"/>
              <a:gd name="T76" fmla="*/ 203 w 294"/>
              <a:gd name="T77" fmla="*/ 233 h 313"/>
              <a:gd name="T78" fmla="*/ 185 w 294"/>
              <a:gd name="T79" fmla="*/ 245 h 313"/>
              <a:gd name="T80" fmla="*/ 166 w 294"/>
              <a:gd name="T81" fmla="*/ 237 h 313"/>
              <a:gd name="T82" fmla="*/ 157 w 294"/>
              <a:gd name="T83" fmla="*/ 256 h 313"/>
              <a:gd name="T84" fmla="*/ 139 w 294"/>
              <a:gd name="T85" fmla="*/ 257 h 313"/>
              <a:gd name="T86" fmla="*/ 124 w 294"/>
              <a:gd name="T87" fmla="*/ 255 h 313"/>
              <a:gd name="T88" fmla="*/ 96 w 294"/>
              <a:gd name="T89" fmla="*/ 265 h 313"/>
              <a:gd name="T90" fmla="*/ 70 w 294"/>
              <a:gd name="T91" fmla="*/ 252 h 313"/>
              <a:gd name="T92" fmla="*/ 85 w 294"/>
              <a:gd name="T93" fmla="*/ 244 h 313"/>
              <a:gd name="T94" fmla="*/ 114 w 294"/>
              <a:gd name="T95" fmla="*/ 226 h 313"/>
              <a:gd name="T96" fmla="*/ 134 w 294"/>
              <a:gd name="T97" fmla="*/ 189 h 313"/>
              <a:gd name="T98" fmla="*/ 169 w 294"/>
              <a:gd name="T99" fmla="*/ 138 h 313"/>
              <a:gd name="T100" fmla="*/ 225 w 294"/>
              <a:gd name="T101" fmla="*/ 121 h 313"/>
              <a:gd name="T102" fmla="*/ 255 w 294"/>
              <a:gd name="T103" fmla="*/ 132 h 313"/>
              <a:gd name="T104" fmla="*/ 286 w 294"/>
              <a:gd name="T105" fmla="*/ 168 h 313"/>
              <a:gd name="T106" fmla="*/ 294 w 294"/>
              <a:gd name="T107" fmla="*/ 213 h 313"/>
              <a:gd name="T108" fmla="*/ 279 w 294"/>
              <a:gd name="T109" fmla="*/ 257 h 313"/>
              <a:gd name="T110" fmla="*/ 255 w 294"/>
              <a:gd name="T111" fmla="*/ 288 h 313"/>
              <a:gd name="T112" fmla="*/ 218 w 294"/>
              <a:gd name="T113" fmla="*/ 305 h 313"/>
              <a:gd name="T114" fmla="*/ 128 w 294"/>
              <a:gd name="T115" fmla="*/ 313 h 313"/>
              <a:gd name="T116" fmla="*/ 0 w 294"/>
              <a:gd name="T117" fmla="*/ 177 h 313"/>
              <a:gd name="T118" fmla="*/ 5 w 294"/>
              <a:gd name="T119" fmla="*/ 96 h 313"/>
              <a:gd name="T120" fmla="*/ 17 w 294"/>
              <a:gd name="T121" fmla="*/ 51 h 313"/>
              <a:gd name="T122" fmla="*/ 51 w 294"/>
              <a:gd name="T123" fmla="*/ 16 h 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294" h="313">
                <a:moveTo>
                  <a:pt x="51" y="16"/>
                </a:moveTo>
                <a:lnTo>
                  <a:pt x="65" y="9"/>
                </a:lnTo>
                <a:lnTo>
                  <a:pt x="79" y="3"/>
                </a:lnTo>
                <a:lnTo>
                  <a:pt x="92" y="0"/>
                </a:lnTo>
                <a:lnTo>
                  <a:pt x="107" y="0"/>
                </a:lnTo>
                <a:lnTo>
                  <a:pt x="121" y="2"/>
                </a:lnTo>
                <a:lnTo>
                  <a:pt x="135" y="9"/>
                </a:lnTo>
                <a:lnTo>
                  <a:pt x="149" y="18"/>
                </a:lnTo>
                <a:lnTo>
                  <a:pt x="161" y="32"/>
                </a:lnTo>
                <a:lnTo>
                  <a:pt x="168" y="41"/>
                </a:lnTo>
                <a:lnTo>
                  <a:pt x="173" y="51"/>
                </a:lnTo>
                <a:lnTo>
                  <a:pt x="176" y="61"/>
                </a:lnTo>
                <a:lnTo>
                  <a:pt x="178" y="72"/>
                </a:lnTo>
                <a:lnTo>
                  <a:pt x="178" y="93"/>
                </a:lnTo>
                <a:lnTo>
                  <a:pt x="173" y="114"/>
                </a:lnTo>
                <a:lnTo>
                  <a:pt x="163" y="132"/>
                </a:lnTo>
                <a:lnTo>
                  <a:pt x="150" y="149"/>
                </a:lnTo>
                <a:lnTo>
                  <a:pt x="134" y="162"/>
                </a:lnTo>
                <a:lnTo>
                  <a:pt x="116" y="171"/>
                </a:lnTo>
                <a:lnTo>
                  <a:pt x="102" y="176"/>
                </a:lnTo>
                <a:lnTo>
                  <a:pt x="91" y="184"/>
                </a:lnTo>
                <a:lnTo>
                  <a:pt x="81" y="191"/>
                </a:lnTo>
                <a:lnTo>
                  <a:pt x="73" y="201"/>
                </a:lnTo>
                <a:lnTo>
                  <a:pt x="67" y="211"/>
                </a:lnTo>
                <a:lnTo>
                  <a:pt x="64" y="221"/>
                </a:lnTo>
                <a:lnTo>
                  <a:pt x="63" y="232"/>
                </a:lnTo>
                <a:lnTo>
                  <a:pt x="65" y="243"/>
                </a:lnTo>
                <a:lnTo>
                  <a:pt x="56" y="239"/>
                </a:lnTo>
                <a:lnTo>
                  <a:pt x="50" y="231"/>
                </a:lnTo>
                <a:lnTo>
                  <a:pt x="46" y="221"/>
                </a:lnTo>
                <a:lnTo>
                  <a:pt x="45" y="211"/>
                </a:lnTo>
                <a:lnTo>
                  <a:pt x="45" y="200"/>
                </a:lnTo>
                <a:lnTo>
                  <a:pt x="48" y="190"/>
                </a:lnTo>
                <a:lnTo>
                  <a:pt x="54" y="182"/>
                </a:lnTo>
                <a:lnTo>
                  <a:pt x="61" y="175"/>
                </a:lnTo>
                <a:lnTo>
                  <a:pt x="55" y="171"/>
                </a:lnTo>
                <a:lnTo>
                  <a:pt x="52" y="165"/>
                </a:lnTo>
                <a:lnTo>
                  <a:pt x="50" y="159"/>
                </a:lnTo>
                <a:lnTo>
                  <a:pt x="50" y="152"/>
                </a:lnTo>
                <a:lnTo>
                  <a:pt x="52" y="145"/>
                </a:lnTo>
                <a:lnTo>
                  <a:pt x="56" y="140"/>
                </a:lnTo>
                <a:lnTo>
                  <a:pt x="63" y="137"/>
                </a:lnTo>
                <a:lnTo>
                  <a:pt x="70" y="134"/>
                </a:lnTo>
                <a:lnTo>
                  <a:pt x="65" y="128"/>
                </a:lnTo>
                <a:lnTo>
                  <a:pt x="63" y="121"/>
                </a:lnTo>
                <a:lnTo>
                  <a:pt x="63" y="115"/>
                </a:lnTo>
                <a:lnTo>
                  <a:pt x="65" y="107"/>
                </a:lnTo>
                <a:lnTo>
                  <a:pt x="69" y="102"/>
                </a:lnTo>
                <a:lnTo>
                  <a:pt x="75" y="96"/>
                </a:lnTo>
                <a:lnTo>
                  <a:pt x="82" y="93"/>
                </a:lnTo>
                <a:lnTo>
                  <a:pt x="90" y="92"/>
                </a:lnTo>
                <a:lnTo>
                  <a:pt x="90" y="101"/>
                </a:lnTo>
                <a:lnTo>
                  <a:pt x="93" y="108"/>
                </a:lnTo>
                <a:lnTo>
                  <a:pt x="96" y="114"/>
                </a:lnTo>
                <a:lnTo>
                  <a:pt x="101" y="117"/>
                </a:lnTo>
                <a:lnTo>
                  <a:pt x="108" y="119"/>
                </a:lnTo>
                <a:lnTo>
                  <a:pt x="114" y="120"/>
                </a:lnTo>
                <a:lnTo>
                  <a:pt x="127" y="117"/>
                </a:lnTo>
                <a:lnTo>
                  <a:pt x="139" y="108"/>
                </a:lnTo>
                <a:lnTo>
                  <a:pt x="143" y="102"/>
                </a:lnTo>
                <a:lnTo>
                  <a:pt x="148" y="95"/>
                </a:lnTo>
                <a:lnTo>
                  <a:pt x="149" y="86"/>
                </a:lnTo>
                <a:lnTo>
                  <a:pt x="149" y="76"/>
                </a:lnTo>
                <a:lnTo>
                  <a:pt x="147" y="65"/>
                </a:lnTo>
                <a:lnTo>
                  <a:pt x="141" y="55"/>
                </a:lnTo>
                <a:lnTo>
                  <a:pt x="136" y="47"/>
                </a:lnTo>
                <a:lnTo>
                  <a:pt x="130" y="40"/>
                </a:lnTo>
                <a:lnTo>
                  <a:pt x="123" y="35"/>
                </a:lnTo>
                <a:lnTo>
                  <a:pt x="115" y="32"/>
                </a:lnTo>
                <a:lnTo>
                  <a:pt x="106" y="29"/>
                </a:lnTo>
                <a:lnTo>
                  <a:pt x="95" y="29"/>
                </a:lnTo>
                <a:lnTo>
                  <a:pt x="85" y="33"/>
                </a:lnTo>
                <a:lnTo>
                  <a:pt x="74" y="38"/>
                </a:lnTo>
                <a:lnTo>
                  <a:pt x="63" y="47"/>
                </a:lnTo>
                <a:lnTo>
                  <a:pt x="50" y="59"/>
                </a:lnTo>
                <a:lnTo>
                  <a:pt x="48" y="62"/>
                </a:lnTo>
                <a:lnTo>
                  <a:pt x="45" y="65"/>
                </a:lnTo>
                <a:lnTo>
                  <a:pt x="41" y="73"/>
                </a:lnTo>
                <a:lnTo>
                  <a:pt x="38" y="84"/>
                </a:lnTo>
                <a:lnTo>
                  <a:pt x="35" y="96"/>
                </a:lnTo>
                <a:lnTo>
                  <a:pt x="33" y="111"/>
                </a:lnTo>
                <a:lnTo>
                  <a:pt x="31" y="144"/>
                </a:lnTo>
                <a:lnTo>
                  <a:pt x="31" y="179"/>
                </a:lnTo>
                <a:lnTo>
                  <a:pt x="28" y="281"/>
                </a:lnTo>
                <a:lnTo>
                  <a:pt x="125" y="279"/>
                </a:lnTo>
                <a:lnTo>
                  <a:pt x="158" y="279"/>
                </a:lnTo>
                <a:lnTo>
                  <a:pt x="189" y="277"/>
                </a:lnTo>
                <a:lnTo>
                  <a:pt x="202" y="276"/>
                </a:lnTo>
                <a:lnTo>
                  <a:pt x="214" y="272"/>
                </a:lnTo>
                <a:lnTo>
                  <a:pt x="224" y="269"/>
                </a:lnTo>
                <a:lnTo>
                  <a:pt x="232" y="265"/>
                </a:lnTo>
                <a:lnTo>
                  <a:pt x="238" y="259"/>
                </a:lnTo>
                <a:lnTo>
                  <a:pt x="250" y="246"/>
                </a:lnTo>
                <a:lnTo>
                  <a:pt x="258" y="233"/>
                </a:lnTo>
                <a:lnTo>
                  <a:pt x="263" y="221"/>
                </a:lnTo>
                <a:lnTo>
                  <a:pt x="265" y="210"/>
                </a:lnTo>
                <a:lnTo>
                  <a:pt x="266" y="200"/>
                </a:lnTo>
                <a:lnTo>
                  <a:pt x="264" y="190"/>
                </a:lnTo>
                <a:lnTo>
                  <a:pt x="260" y="182"/>
                </a:lnTo>
                <a:lnTo>
                  <a:pt x="255" y="174"/>
                </a:lnTo>
                <a:lnTo>
                  <a:pt x="242" y="162"/>
                </a:lnTo>
                <a:lnTo>
                  <a:pt x="232" y="156"/>
                </a:lnTo>
                <a:lnTo>
                  <a:pt x="221" y="154"/>
                </a:lnTo>
                <a:lnTo>
                  <a:pt x="212" y="154"/>
                </a:lnTo>
                <a:lnTo>
                  <a:pt x="204" y="155"/>
                </a:lnTo>
                <a:lnTo>
                  <a:pt x="198" y="160"/>
                </a:lnTo>
                <a:lnTo>
                  <a:pt x="192" y="164"/>
                </a:lnTo>
                <a:lnTo>
                  <a:pt x="183" y="177"/>
                </a:lnTo>
                <a:lnTo>
                  <a:pt x="180" y="191"/>
                </a:lnTo>
                <a:lnTo>
                  <a:pt x="180" y="198"/>
                </a:lnTo>
                <a:lnTo>
                  <a:pt x="182" y="205"/>
                </a:lnTo>
                <a:lnTo>
                  <a:pt x="186" y="210"/>
                </a:lnTo>
                <a:lnTo>
                  <a:pt x="192" y="213"/>
                </a:lnTo>
                <a:lnTo>
                  <a:pt x="199" y="217"/>
                </a:lnTo>
                <a:lnTo>
                  <a:pt x="207" y="217"/>
                </a:lnTo>
                <a:lnTo>
                  <a:pt x="206" y="225"/>
                </a:lnTo>
                <a:lnTo>
                  <a:pt x="203" y="233"/>
                </a:lnTo>
                <a:lnTo>
                  <a:pt x="198" y="239"/>
                </a:lnTo>
                <a:lnTo>
                  <a:pt x="193" y="243"/>
                </a:lnTo>
                <a:lnTo>
                  <a:pt x="185" y="245"/>
                </a:lnTo>
                <a:lnTo>
                  <a:pt x="179" y="245"/>
                </a:lnTo>
                <a:lnTo>
                  <a:pt x="172" y="243"/>
                </a:lnTo>
                <a:lnTo>
                  <a:pt x="166" y="237"/>
                </a:lnTo>
                <a:lnTo>
                  <a:pt x="165" y="245"/>
                </a:lnTo>
                <a:lnTo>
                  <a:pt x="161" y="252"/>
                </a:lnTo>
                <a:lnTo>
                  <a:pt x="157" y="256"/>
                </a:lnTo>
                <a:lnTo>
                  <a:pt x="152" y="258"/>
                </a:lnTo>
                <a:lnTo>
                  <a:pt x="145" y="259"/>
                </a:lnTo>
                <a:lnTo>
                  <a:pt x="139" y="257"/>
                </a:lnTo>
                <a:lnTo>
                  <a:pt x="134" y="253"/>
                </a:lnTo>
                <a:lnTo>
                  <a:pt x="130" y="246"/>
                </a:lnTo>
                <a:lnTo>
                  <a:pt x="124" y="255"/>
                </a:lnTo>
                <a:lnTo>
                  <a:pt x="116" y="260"/>
                </a:lnTo>
                <a:lnTo>
                  <a:pt x="107" y="264"/>
                </a:lnTo>
                <a:lnTo>
                  <a:pt x="96" y="265"/>
                </a:lnTo>
                <a:lnTo>
                  <a:pt x="86" y="263"/>
                </a:lnTo>
                <a:lnTo>
                  <a:pt x="77" y="258"/>
                </a:lnTo>
                <a:lnTo>
                  <a:pt x="70" y="252"/>
                </a:lnTo>
                <a:lnTo>
                  <a:pt x="65" y="243"/>
                </a:lnTo>
                <a:lnTo>
                  <a:pt x="75" y="245"/>
                </a:lnTo>
                <a:lnTo>
                  <a:pt x="85" y="244"/>
                </a:lnTo>
                <a:lnTo>
                  <a:pt x="95" y="241"/>
                </a:lnTo>
                <a:lnTo>
                  <a:pt x="106" y="234"/>
                </a:lnTo>
                <a:lnTo>
                  <a:pt x="114" y="226"/>
                </a:lnTo>
                <a:lnTo>
                  <a:pt x="122" y="216"/>
                </a:lnTo>
                <a:lnTo>
                  <a:pt x="129" y="203"/>
                </a:lnTo>
                <a:lnTo>
                  <a:pt x="134" y="189"/>
                </a:lnTo>
                <a:lnTo>
                  <a:pt x="142" y="170"/>
                </a:lnTo>
                <a:lnTo>
                  <a:pt x="155" y="152"/>
                </a:lnTo>
                <a:lnTo>
                  <a:pt x="169" y="138"/>
                </a:lnTo>
                <a:lnTo>
                  <a:pt x="187" y="127"/>
                </a:lnTo>
                <a:lnTo>
                  <a:pt x="206" y="121"/>
                </a:lnTo>
                <a:lnTo>
                  <a:pt x="225" y="121"/>
                </a:lnTo>
                <a:lnTo>
                  <a:pt x="236" y="124"/>
                </a:lnTo>
                <a:lnTo>
                  <a:pt x="246" y="127"/>
                </a:lnTo>
                <a:lnTo>
                  <a:pt x="255" y="132"/>
                </a:lnTo>
                <a:lnTo>
                  <a:pt x="264" y="140"/>
                </a:lnTo>
                <a:lnTo>
                  <a:pt x="277" y="154"/>
                </a:lnTo>
                <a:lnTo>
                  <a:pt x="286" y="168"/>
                </a:lnTo>
                <a:lnTo>
                  <a:pt x="291" y="183"/>
                </a:lnTo>
                <a:lnTo>
                  <a:pt x="294" y="198"/>
                </a:lnTo>
                <a:lnTo>
                  <a:pt x="294" y="213"/>
                </a:lnTo>
                <a:lnTo>
                  <a:pt x="291" y="229"/>
                </a:lnTo>
                <a:lnTo>
                  <a:pt x="286" y="243"/>
                </a:lnTo>
                <a:lnTo>
                  <a:pt x="279" y="257"/>
                </a:lnTo>
                <a:lnTo>
                  <a:pt x="269" y="271"/>
                </a:lnTo>
                <a:lnTo>
                  <a:pt x="258" y="283"/>
                </a:lnTo>
                <a:lnTo>
                  <a:pt x="255" y="288"/>
                </a:lnTo>
                <a:lnTo>
                  <a:pt x="245" y="294"/>
                </a:lnTo>
                <a:lnTo>
                  <a:pt x="233" y="301"/>
                </a:lnTo>
                <a:lnTo>
                  <a:pt x="218" y="305"/>
                </a:lnTo>
                <a:lnTo>
                  <a:pt x="203" y="309"/>
                </a:lnTo>
                <a:lnTo>
                  <a:pt x="166" y="312"/>
                </a:lnTo>
                <a:lnTo>
                  <a:pt x="128" y="313"/>
                </a:lnTo>
                <a:lnTo>
                  <a:pt x="127" y="312"/>
                </a:lnTo>
                <a:lnTo>
                  <a:pt x="0" y="313"/>
                </a:lnTo>
                <a:lnTo>
                  <a:pt x="0" y="177"/>
                </a:lnTo>
                <a:lnTo>
                  <a:pt x="1" y="177"/>
                </a:lnTo>
                <a:lnTo>
                  <a:pt x="1" y="136"/>
                </a:lnTo>
                <a:lnTo>
                  <a:pt x="5" y="96"/>
                </a:lnTo>
                <a:lnTo>
                  <a:pt x="8" y="80"/>
                </a:lnTo>
                <a:lnTo>
                  <a:pt x="12" y="64"/>
                </a:lnTo>
                <a:lnTo>
                  <a:pt x="17" y="51"/>
                </a:lnTo>
                <a:lnTo>
                  <a:pt x="24" y="41"/>
                </a:lnTo>
                <a:lnTo>
                  <a:pt x="27" y="37"/>
                </a:lnTo>
                <a:lnTo>
                  <a:pt x="51" y="16"/>
                </a:lnTo>
                <a:lnTo>
                  <a:pt x="51" y="15"/>
                </a:lnTo>
                <a:lnTo>
                  <a:pt x="51" y="16"/>
                </a:lnTo>
                <a:close/>
              </a:path>
            </a:pathLst>
          </a:custGeom>
          <a:solidFill>
            <a:srgbClr val="B2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6" name="Freeform 8"/>
          <xdr:cNvSpPr/>
        </xdr:nvSpPr>
        <xdr:spPr>
          <a:xfrm>
            <a:off x="553" y="308"/>
            <a:ext cx="239" cy="5"/>
          </a:xfrm>
          <a:custGeom>
            <a:avLst/>
            <a:gdLst>
              <a:gd name="T0" fmla="*/ 1653 w 1673"/>
              <a:gd name="T1" fmla="*/ 51 h 51"/>
              <a:gd name="T2" fmla="*/ 1646 w 1673"/>
              <a:gd name="T3" fmla="*/ 46 h 51"/>
              <a:gd name="T4" fmla="*/ 1636 w 1673"/>
              <a:gd name="T5" fmla="*/ 42 h 51"/>
              <a:gd name="T6" fmla="*/ 1625 w 1673"/>
              <a:gd name="T7" fmla="*/ 39 h 51"/>
              <a:gd name="T8" fmla="*/ 1610 w 1673"/>
              <a:gd name="T9" fmla="*/ 37 h 51"/>
              <a:gd name="T10" fmla="*/ 1580 w 1673"/>
              <a:gd name="T11" fmla="*/ 33 h 51"/>
              <a:gd name="T12" fmla="*/ 1546 w 1673"/>
              <a:gd name="T13" fmla="*/ 32 h 51"/>
              <a:gd name="T14" fmla="*/ 1545 w 1673"/>
              <a:gd name="T15" fmla="*/ 31 h 51"/>
              <a:gd name="T16" fmla="*/ 0 w 1673"/>
              <a:gd name="T17" fmla="*/ 31 h 51"/>
              <a:gd name="T18" fmla="*/ 0 w 1673"/>
              <a:gd name="T19" fmla="*/ 0 h 51"/>
              <a:gd name="T20" fmla="*/ 1548 w 1673"/>
              <a:gd name="T21" fmla="*/ 0 h 51"/>
              <a:gd name="T22" fmla="*/ 1586 w 1673"/>
              <a:gd name="T23" fmla="*/ 2 h 51"/>
              <a:gd name="T24" fmla="*/ 1622 w 1673"/>
              <a:gd name="T25" fmla="*/ 5 h 51"/>
              <a:gd name="T26" fmla="*/ 1637 w 1673"/>
              <a:gd name="T27" fmla="*/ 8 h 51"/>
              <a:gd name="T28" fmla="*/ 1651 w 1673"/>
              <a:gd name="T29" fmla="*/ 13 h 51"/>
              <a:gd name="T30" fmla="*/ 1664 w 1673"/>
              <a:gd name="T31" fmla="*/ 18 h 51"/>
              <a:gd name="T32" fmla="*/ 1673 w 1673"/>
              <a:gd name="T33" fmla="*/ 25 h 51"/>
              <a:gd name="T34" fmla="*/ 1653 w 1673"/>
              <a:gd name="T35"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1653" y="51"/>
                </a:moveTo>
                <a:lnTo>
                  <a:pt x="1646" y="46"/>
                </a:lnTo>
                <a:lnTo>
                  <a:pt x="1636" y="42"/>
                </a:lnTo>
                <a:lnTo>
                  <a:pt x="1625" y="39"/>
                </a:lnTo>
                <a:lnTo>
                  <a:pt x="1610" y="37"/>
                </a:lnTo>
                <a:lnTo>
                  <a:pt x="1580" y="33"/>
                </a:lnTo>
                <a:lnTo>
                  <a:pt x="1546" y="32"/>
                </a:lnTo>
                <a:lnTo>
                  <a:pt x="1545" y="31"/>
                </a:lnTo>
                <a:lnTo>
                  <a:pt x="0" y="31"/>
                </a:lnTo>
                <a:lnTo>
                  <a:pt x="0" y="0"/>
                </a:lnTo>
                <a:lnTo>
                  <a:pt x="1548" y="0"/>
                </a:lnTo>
                <a:lnTo>
                  <a:pt x="1586" y="2"/>
                </a:lnTo>
                <a:lnTo>
                  <a:pt x="1622" y="5"/>
                </a:lnTo>
                <a:lnTo>
                  <a:pt x="1637" y="8"/>
                </a:lnTo>
                <a:lnTo>
                  <a:pt x="1651" y="13"/>
                </a:lnTo>
                <a:lnTo>
                  <a:pt x="1664" y="18"/>
                </a:lnTo>
                <a:lnTo>
                  <a:pt x="1673" y="25"/>
                </a:lnTo>
                <a:lnTo>
                  <a:pt x="1653" y="51"/>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7" name="Freeform 9"/>
          <xdr:cNvSpPr/>
        </xdr:nvSpPr>
        <xdr:spPr>
          <a:xfrm>
            <a:off x="822" y="333"/>
            <a:ext cx="6" cy="100"/>
          </a:xfrm>
          <a:custGeom>
            <a:avLst/>
            <a:gdLst>
              <a:gd name="T0" fmla="*/ 0 w 47"/>
              <a:gd name="T1" fmla="*/ 22 h 1098"/>
              <a:gd name="T2" fmla="*/ 5 w 47"/>
              <a:gd name="T3" fmla="*/ 30 h 1098"/>
              <a:gd name="T4" fmla="*/ 8 w 47"/>
              <a:gd name="T5" fmla="*/ 41 h 1098"/>
              <a:gd name="T6" fmla="*/ 12 w 47"/>
              <a:gd name="T7" fmla="*/ 53 h 1098"/>
              <a:gd name="T8" fmla="*/ 14 w 47"/>
              <a:gd name="T9" fmla="*/ 68 h 1098"/>
              <a:gd name="T10" fmla="*/ 17 w 47"/>
              <a:gd name="T11" fmla="*/ 101 h 1098"/>
              <a:gd name="T12" fmla="*/ 18 w 47"/>
              <a:gd name="T13" fmla="*/ 136 h 1098"/>
              <a:gd name="T14" fmla="*/ 17 w 47"/>
              <a:gd name="T15" fmla="*/ 136 h 1098"/>
              <a:gd name="T16" fmla="*/ 17 w 47"/>
              <a:gd name="T17" fmla="*/ 1098 h 1098"/>
              <a:gd name="T18" fmla="*/ 46 w 47"/>
              <a:gd name="T19" fmla="*/ 1098 h 1098"/>
              <a:gd name="T20" fmla="*/ 46 w 47"/>
              <a:gd name="T21" fmla="*/ 134 h 1098"/>
              <a:gd name="T22" fmla="*/ 47 w 47"/>
              <a:gd name="T23" fmla="*/ 134 h 1098"/>
              <a:gd name="T24" fmla="*/ 46 w 47"/>
              <a:gd name="T25" fmla="*/ 94 h 1098"/>
              <a:gd name="T26" fmla="*/ 43 w 47"/>
              <a:gd name="T27" fmla="*/ 56 h 1098"/>
              <a:gd name="T28" fmla="*/ 40 w 47"/>
              <a:gd name="T29" fmla="*/ 39 h 1098"/>
              <a:gd name="T30" fmla="*/ 36 w 47"/>
              <a:gd name="T31" fmla="*/ 24 h 1098"/>
              <a:gd name="T32" fmla="*/ 30 w 47"/>
              <a:gd name="T33" fmla="*/ 11 h 1098"/>
              <a:gd name="T34" fmla="*/ 24 w 47"/>
              <a:gd name="T35" fmla="*/ 0 h 1098"/>
              <a:gd name="T36" fmla="*/ 13 w 47"/>
              <a:gd name="T37" fmla="*/ 12 h 1098"/>
              <a:gd name="T38" fmla="*/ 0 w 47"/>
              <a:gd name="T39" fmla="*/ 22 h 10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7" h="1098">
                <a:moveTo>
                  <a:pt x="0" y="22"/>
                </a:moveTo>
                <a:lnTo>
                  <a:pt x="5" y="30"/>
                </a:lnTo>
                <a:lnTo>
                  <a:pt x="8" y="41"/>
                </a:lnTo>
                <a:lnTo>
                  <a:pt x="12" y="53"/>
                </a:lnTo>
                <a:lnTo>
                  <a:pt x="14" y="68"/>
                </a:lnTo>
                <a:lnTo>
                  <a:pt x="17" y="101"/>
                </a:lnTo>
                <a:lnTo>
                  <a:pt x="18" y="136"/>
                </a:lnTo>
                <a:lnTo>
                  <a:pt x="17" y="136"/>
                </a:lnTo>
                <a:lnTo>
                  <a:pt x="17" y="1098"/>
                </a:lnTo>
                <a:lnTo>
                  <a:pt x="46" y="1098"/>
                </a:lnTo>
                <a:lnTo>
                  <a:pt x="46" y="134"/>
                </a:lnTo>
                <a:lnTo>
                  <a:pt x="47" y="134"/>
                </a:lnTo>
                <a:lnTo>
                  <a:pt x="46" y="94"/>
                </a:lnTo>
                <a:lnTo>
                  <a:pt x="43" y="56"/>
                </a:lnTo>
                <a:lnTo>
                  <a:pt x="40" y="39"/>
                </a:lnTo>
                <a:lnTo>
                  <a:pt x="36" y="24"/>
                </a:lnTo>
                <a:lnTo>
                  <a:pt x="30" y="11"/>
                </a:lnTo>
                <a:lnTo>
                  <a:pt x="24" y="0"/>
                </a:lnTo>
                <a:lnTo>
                  <a:pt x="13" y="12"/>
                </a:lnTo>
                <a:lnTo>
                  <a:pt x="0" y="22"/>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8" name="Freeform 10"/>
          <xdr:cNvSpPr/>
        </xdr:nvSpPr>
        <xdr:spPr>
          <a:xfrm>
            <a:off x="314" y="308"/>
            <a:ext cx="239" cy="5"/>
          </a:xfrm>
          <a:custGeom>
            <a:avLst/>
            <a:gdLst>
              <a:gd name="T0" fmla="*/ 21 w 1673"/>
              <a:gd name="T1" fmla="*/ 51 h 51"/>
              <a:gd name="T2" fmla="*/ 28 w 1673"/>
              <a:gd name="T3" fmla="*/ 46 h 51"/>
              <a:gd name="T4" fmla="*/ 37 w 1673"/>
              <a:gd name="T5" fmla="*/ 42 h 51"/>
              <a:gd name="T6" fmla="*/ 49 w 1673"/>
              <a:gd name="T7" fmla="*/ 39 h 51"/>
              <a:gd name="T8" fmla="*/ 63 w 1673"/>
              <a:gd name="T9" fmla="*/ 37 h 51"/>
              <a:gd name="T10" fmla="*/ 94 w 1673"/>
              <a:gd name="T11" fmla="*/ 33 h 51"/>
              <a:gd name="T12" fmla="*/ 127 w 1673"/>
              <a:gd name="T13" fmla="*/ 32 h 51"/>
              <a:gd name="T14" fmla="*/ 127 w 1673"/>
              <a:gd name="T15" fmla="*/ 31 h 51"/>
              <a:gd name="T16" fmla="*/ 1673 w 1673"/>
              <a:gd name="T17" fmla="*/ 31 h 51"/>
              <a:gd name="T18" fmla="*/ 1673 w 1673"/>
              <a:gd name="T19" fmla="*/ 0 h 51"/>
              <a:gd name="T20" fmla="*/ 125 w 1673"/>
              <a:gd name="T21" fmla="*/ 0 h 51"/>
              <a:gd name="T22" fmla="*/ 87 w 1673"/>
              <a:gd name="T23" fmla="*/ 2 h 51"/>
              <a:gd name="T24" fmla="*/ 52 w 1673"/>
              <a:gd name="T25" fmla="*/ 5 h 51"/>
              <a:gd name="T26" fmla="*/ 36 w 1673"/>
              <a:gd name="T27" fmla="*/ 8 h 51"/>
              <a:gd name="T28" fmla="*/ 22 w 1673"/>
              <a:gd name="T29" fmla="*/ 13 h 51"/>
              <a:gd name="T30" fmla="*/ 10 w 1673"/>
              <a:gd name="T31" fmla="*/ 18 h 51"/>
              <a:gd name="T32" fmla="*/ 0 w 1673"/>
              <a:gd name="T33" fmla="*/ 25 h 51"/>
              <a:gd name="T34" fmla="*/ 11 w 1673"/>
              <a:gd name="T35" fmla="*/ 38 h 51"/>
              <a:gd name="T36" fmla="*/ 21 w 1673"/>
              <a:gd name="T3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73" h="51">
                <a:moveTo>
                  <a:pt x="21" y="51"/>
                </a:moveTo>
                <a:lnTo>
                  <a:pt x="28" y="46"/>
                </a:lnTo>
                <a:lnTo>
                  <a:pt x="37" y="42"/>
                </a:lnTo>
                <a:lnTo>
                  <a:pt x="49" y="39"/>
                </a:lnTo>
                <a:lnTo>
                  <a:pt x="63" y="37"/>
                </a:lnTo>
                <a:lnTo>
                  <a:pt x="94" y="33"/>
                </a:lnTo>
                <a:lnTo>
                  <a:pt x="127" y="32"/>
                </a:lnTo>
                <a:lnTo>
                  <a:pt x="127" y="31"/>
                </a:lnTo>
                <a:lnTo>
                  <a:pt x="1673" y="31"/>
                </a:lnTo>
                <a:lnTo>
                  <a:pt x="1673" y="0"/>
                </a:lnTo>
                <a:lnTo>
                  <a:pt x="125" y="0"/>
                </a:lnTo>
                <a:lnTo>
                  <a:pt x="87" y="2"/>
                </a:lnTo>
                <a:lnTo>
                  <a:pt x="52" y="5"/>
                </a:lnTo>
                <a:lnTo>
                  <a:pt x="36" y="8"/>
                </a:lnTo>
                <a:lnTo>
                  <a:pt x="22" y="13"/>
                </a:lnTo>
                <a:lnTo>
                  <a:pt x="10" y="18"/>
                </a:lnTo>
                <a:lnTo>
                  <a:pt x="0" y="25"/>
                </a:lnTo>
                <a:lnTo>
                  <a:pt x="11" y="38"/>
                </a:lnTo>
                <a:lnTo>
                  <a:pt x="21" y="51"/>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19" name="Freeform 11"/>
          <xdr:cNvSpPr/>
        </xdr:nvSpPr>
        <xdr:spPr>
          <a:xfrm>
            <a:off x="278" y="333"/>
            <a:ext cx="6" cy="100"/>
          </a:xfrm>
          <a:custGeom>
            <a:avLst/>
            <a:gdLst>
              <a:gd name="T0" fmla="*/ 46 w 46"/>
              <a:gd name="T1" fmla="*/ 22 h 1098"/>
              <a:gd name="T2" fmla="*/ 41 w 46"/>
              <a:gd name="T3" fmla="*/ 30 h 1098"/>
              <a:gd name="T4" fmla="*/ 38 w 46"/>
              <a:gd name="T5" fmla="*/ 41 h 1098"/>
              <a:gd name="T6" fmla="*/ 35 w 46"/>
              <a:gd name="T7" fmla="*/ 53 h 1098"/>
              <a:gd name="T8" fmla="*/ 32 w 46"/>
              <a:gd name="T9" fmla="*/ 68 h 1098"/>
              <a:gd name="T10" fmla="*/ 29 w 46"/>
              <a:gd name="T11" fmla="*/ 101 h 1098"/>
              <a:gd name="T12" fmla="*/ 28 w 46"/>
              <a:gd name="T13" fmla="*/ 136 h 1098"/>
              <a:gd name="T14" fmla="*/ 28 w 46"/>
              <a:gd name="T15" fmla="*/ 1098 h 1098"/>
              <a:gd name="T16" fmla="*/ 0 w 46"/>
              <a:gd name="T17" fmla="*/ 1098 h 1098"/>
              <a:gd name="T18" fmla="*/ 0 w 46"/>
              <a:gd name="T19" fmla="*/ 134 h 1098"/>
              <a:gd name="T20" fmla="*/ 1 w 46"/>
              <a:gd name="T21" fmla="*/ 134 h 1098"/>
              <a:gd name="T22" fmla="*/ 1 w 46"/>
              <a:gd name="T23" fmla="*/ 94 h 1098"/>
              <a:gd name="T24" fmla="*/ 4 w 46"/>
              <a:gd name="T25" fmla="*/ 56 h 1098"/>
              <a:gd name="T26" fmla="*/ 7 w 46"/>
              <a:gd name="T27" fmla="*/ 39 h 1098"/>
              <a:gd name="T28" fmla="*/ 11 w 46"/>
              <a:gd name="T29" fmla="*/ 24 h 1098"/>
              <a:gd name="T30" fmla="*/ 16 w 46"/>
              <a:gd name="T31" fmla="*/ 11 h 1098"/>
              <a:gd name="T32" fmla="*/ 22 w 46"/>
              <a:gd name="T33" fmla="*/ 0 h 1098"/>
              <a:gd name="T34" fmla="*/ 34 w 46"/>
              <a:gd name="T35" fmla="*/ 12 h 1098"/>
              <a:gd name="T36" fmla="*/ 46 w 46"/>
              <a:gd name="T37" fmla="*/ 22 h 10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46" h="1098">
                <a:moveTo>
                  <a:pt x="46" y="22"/>
                </a:moveTo>
                <a:lnTo>
                  <a:pt x="41" y="30"/>
                </a:lnTo>
                <a:lnTo>
                  <a:pt x="38" y="41"/>
                </a:lnTo>
                <a:lnTo>
                  <a:pt x="35" y="53"/>
                </a:lnTo>
                <a:lnTo>
                  <a:pt x="32" y="68"/>
                </a:lnTo>
                <a:lnTo>
                  <a:pt x="29" y="101"/>
                </a:lnTo>
                <a:lnTo>
                  <a:pt x="28" y="136"/>
                </a:lnTo>
                <a:lnTo>
                  <a:pt x="28" y="1098"/>
                </a:lnTo>
                <a:lnTo>
                  <a:pt x="0" y="1098"/>
                </a:lnTo>
                <a:lnTo>
                  <a:pt x="0" y="134"/>
                </a:lnTo>
                <a:lnTo>
                  <a:pt x="1" y="134"/>
                </a:lnTo>
                <a:lnTo>
                  <a:pt x="1" y="94"/>
                </a:lnTo>
                <a:lnTo>
                  <a:pt x="4" y="56"/>
                </a:lnTo>
                <a:lnTo>
                  <a:pt x="7" y="39"/>
                </a:lnTo>
                <a:lnTo>
                  <a:pt x="11" y="24"/>
                </a:lnTo>
                <a:lnTo>
                  <a:pt x="16" y="11"/>
                </a:lnTo>
                <a:lnTo>
                  <a:pt x="22" y="0"/>
                </a:lnTo>
                <a:lnTo>
                  <a:pt x="34" y="12"/>
                </a:lnTo>
                <a:lnTo>
                  <a:pt x="46" y="22"/>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0" name="Freeform 12"/>
          <xdr:cNvSpPr/>
        </xdr:nvSpPr>
        <xdr:spPr>
          <a:xfrm>
            <a:off x="553" y="553"/>
            <a:ext cx="239" cy="5"/>
          </a:xfrm>
          <a:custGeom>
            <a:avLst/>
            <a:gdLst>
              <a:gd name="T0" fmla="*/ 1653 w 1673"/>
              <a:gd name="T1" fmla="*/ 0 h 51"/>
              <a:gd name="T2" fmla="*/ 1646 w 1673"/>
              <a:gd name="T3" fmla="*/ 6 h 51"/>
              <a:gd name="T4" fmla="*/ 1636 w 1673"/>
              <a:gd name="T5" fmla="*/ 9 h 51"/>
              <a:gd name="T6" fmla="*/ 1625 w 1673"/>
              <a:gd name="T7" fmla="*/ 13 h 51"/>
              <a:gd name="T8" fmla="*/ 1610 w 1673"/>
              <a:gd name="T9" fmla="*/ 15 h 51"/>
              <a:gd name="T10" fmla="*/ 1580 w 1673"/>
              <a:gd name="T11" fmla="*/ 19 h 51"/>
              <a:gd name="T12" fmla="*/ 1546 w 1673"/>
              <a:gd name="T13" fmla="*/ 20 h 51"/>
              <a:gd name="T14" fmla="*/ 1545 w 1673"/>
              <a:gd name="T15" fmla="*/ 19 h 51"/>
              <a:gd name="T16" fmla="*/ 0 w 1673"/>
              <a:gd name="T17" fmla="*/ 19 h 51"/>
              <a:gd name="T18" fmla="*/ 0 w 1673"/>
              <a:gd name="T19" fmla="*/ 51 h 51"/>
              <a:gd name="T20" fmla="*/ 1586 w 1673"/>
              <a:gd name="T21" fmla="*/ 51 h 51"/>
              <a:gd name="T22" fmla="*/ 1622 w 1673"/>
              <a:gd name="T23" fmla="*/ 46 h 51"/>
              <a:gd name="T24" fmla="*/ 1637 w 1673"/>
              <a:gd name="T25" fmla="*/ 43 h 51"/>
              <a:gd name="T26" fmla="*/ 1651 w 1673"/>
              <a:gd name="T27" fmla="*/ 38 h 51"/>
              <a:gd name="T28" fmla="*/ 1664 w 1673"/>
              <a:gd name="T29" fmla="*/ 33 h 51"/>
              <a:gd name="T30" fmla="*/ 1673 w 1673"/>
              <a:gd name="T31" fmla="*/ 26 h 51"/>
              <a:gd name="T32" fmla="*/ 1663 w 1673"/>
              <a:gd name="T33" fmla="*/ 14 h 51"/>
              <a:gd name="T34" fmla="*/ 1653 w 1673"/>
              <a:gd name="T35" fmla="*/ 0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1653" y="0"/>
                </a:moveTo>
                <a:lnTo>
                  <a:pt x="1646" y="6"/>
                </a:lnTo>
                <a:lnTo>
                  <a:pt x="1636" y="9"/>
                </a:lnTo>
                <a:lnTo>
                  <a:pt x="1625" y="13"/>
                </a:lnTo>
                <a:lnTo>
                  <a:pt x="1610" y="15"/>
                </a:lnTo>
                <a:lnTo>
                  <a:pt x="1580" y="19"/>
                </a:lnTo>
                <a:lnTo>
                  <a:pt x="1546" y="20"/>
                </a:lnTo>
                <a:lnTo>
                  <a:pt x="1545" y="19"/>
                </a:lnTo>
                <a:lnTo>
                  <a:pt x="0" y="19"/>
                </a:lnTo>
                <a:lnTo>
                  <a:pt x="0" y="51"/>
                </a:lnTo>
                <a:lnTo>
                  <a:pt x="1586" y="51"/>
                </a:lnTo>
                <a:lnTo>
                  <a:pt x="1622" y="46"/>
                </a:lnTo>
                <a:lnTo>
                  <a:pt x="1637" y="43"/>
                </a:lnTo>
                <a:lnTo>
                  <a:pt x="1651" y="38"/>
                </a:lnTo>
                <a:lnTo>
                  <a:pt x="1664" y="33"/>
                </a:lnTo>
                <a:lnTo>
                  <a:pt x="1673" y="26"/>
                </a:lnTo>
                <a:lnTo>
                  <a:pt x="1663" y="14"/>
                </a:lnTo>
                <a:lnTo>
                  <a:pt x="1653" y="0"/>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txBody>
          <a:bodyPr/>
          <a:lstStyle/>
          <a:p>
            <a:r>
              <a:rPr lang="en-US"/>
              <a:t>  </a:t>
            </a:r>
          </a:p>
        </xdr:txBody>
      </xdr:sp>
      <xdr:sp macro="" textlink="">
        <xdr:nvSpPr>
          <xdr:cNvPr id="43021" name="Freeform 13"/>
          <xdr:cNvSpPr/>
        </xdr:nvSpPr>
        <xdr:spPr>
          <a:xfrm>
            <a:off x="822" y="433"/>
            <a:ext cx="6" cy="100"/>
          </a:xfrm>
          <a:custGeom>
            <a:avLst/>
            <a:gdLst>
              <a:gd name="T0" fmla="*/ 0 w 47"/>
              <a:gd name="T1" fmla="*/ 1079 h 1100"/>
              <a:gd name="T2" fmla="*/ 5 w 47"/>
              <a:gd name="T3" fmla="*/ 1072 h 1100"/>
              <a:gd name="T4" fmla="*/ 8 w 47"/>
              <a:gd name="T5" fmla="*/ 1061 h 1100"/>
              <a:gd name="T6" fmla="*/ 12 w 47"/>
              <a:gd name="T7" fmla="*/ 1049 h 1100"/>
              <a:gd name="T8" fmla="*/ 14 w 47"/>
              <a:gd name="T9" fmla="*/ 1033 h 1100"/>
              <a:gd name="T10" fmla="*/ 17 w 47"/>
              <a:gd name="T11" fmla="*/ 999 h 1100"/>
              <a:gd name="T12" fmla="*/ 18 w 47"/>
              <a:gd name="T13" fmla="*/ 964 h 1100"/>
              <a:gd name="T14" fmla="*/ 17 w 47"/>
              <a:gd name="T15" fmla="*/ 964 h 1100"/>
              <a:gd name="T16" fmla="*/ 17 w 47"/>
              <a:gd name="T17" fmla="*/ 0 h 1100"/>
              <a:gd name="T18" fmla="*/ 46 w 47"/>
              <a:gd name="T19" fmla="*/ 0 h 1100"/>
              <a:gd name="T20" fmla="*/ 46 w 47"/>
              <a:gd name="T21" fmla="*/ 966 h 1100"/>
              <a:gd name="T22" fmla="*/ 47 w 47"/>
              <a:gd name="T23" fmla="*/ 966 h 1100"/>
              <a:gd name="T24" fmla="*/ 46 w 47"/>
              <a:gd name="T25" fmla="*/ 1007 h 1100"/>
              <a:gd name="T26" fmla="*/ 43 w 47"/>
              <a:gd name="T27" fmla="*/ 1044 h 1100"/>
              <a:gd name="T28" fmla="*/ 40 w 47"/>
              <a:gd name="T29" fmla="*/ 1062 h 1100"/>
              <a:gd name="T30" fmla="*/ 36 w 47"/>
              <a:gd name="T31" fmla="*/ 1077 h 1100"/>
              <a:gd name="T32" fmla="*/ 30 w 47"/>
              <a:gd name="T33" fmla="*/ 1089 h 1100"/>
              <a:gd name="T34" fmla="*/ 24 w 47"/>
              <a:gd name="T35" fmla="*/ 1100 h 1100"/>
              <a:gd name="T36" fmla="*/ 13 w 47"/>
              <a:gd name="T37" fmla="*/ 1089 h 1100"/>
              <a:gd name="T38" fmla="*/ 0 w 47"/>
              <a:gd name="T39" fmla="*/ 1079 h 1100"/>
              <a:gd name="T40" fmla="*/ 0 w 47"/>
              <a:gd name="T41" fmla="*/ 1078 h 1100"/>
              <a:gd name="T42" fmla="*/ 0 w 47"/>
              <a:gd name="T43" fmla="*/ 1079 h 1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47" h="1100">
                <a:moveTo>
                  <a:pt x="0" y="1079"/>
                </a:moveTo>
                <a:lnTo>
                  <a:pt x="5" y="1072"/>
                </a:lnTo>
                <a:lnTo>
                  <a:pt x="8" y="1061"/>
                </a:lnTo>
                <a:lnTo>
                  <a:pt x="12" y="1049"/>
                </a:lnTo>
                <a:lnTo>
                  <a:pt x="14" y="1033"/>
                </a:lnTo>
                <a:lnTo>
                  <a:pt x="17" y="999"/>
                </a:lnTo>
                <a:lnTo>
                  <a:pt x="18" y="964"/>
                </a:lnTo>
                <a:lnTo>
                  <a:pt x="17" y="964"/>
                </a:lnTo>
                <a:lnTo>
                  <a:pt x="17" y="0"/>
                </a:lnTo>
                <a:lnTo>
                  <a:pt x="46" y="0"/>
                </a:lnTo>
                <a:lnTo>
                  <a:pt x="46" y="966"/>
                </a:lnTo>
                <a:lnTo>
                  <a:pt x="47" y="966"/>
                </a:lnTo>
                <a:lnTo>
                  <a:pt x="46" y="1007"/>
                </a:lnTo>
                <a:lnTo>
                  <a:pt x="43" y="1044"/>
                </a:lnTo>
                <a:lnTo>
                  <a:pt x="40" y="1062"/>
                </a:lnTo>
                <a:lnTo>
                  <a:pt x="36" y="1077"/>
                </a:lnTo>
                <a:lnTo>
                  <a:pt x="30" y="1089"/>
                </a:lnTo>
                <a:lnTo>
                  <a:pt x="24" y="1100"/>
                </a:lnTo>
                <a:lnTo>
                  <a:pt x="13" y="1089"/>
                </a:lnTo>
                <a:lnTo>
                  <a:pt x="0" y="1079"/>
                </a:lnTo>
                <a:lnTo>
                  <a:pt x="0" y="1078"/>
                </a:lnTo>
                <a:lnTo>
                  <a:pt x="0" y="1079"/>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2" name="Freeform 14"/>
          <xdr:cNvSpPr/>
        </xdr:nvSpPr>
        <xdr:spPr>
          <a:xfrm>
            <a:off x="314" y="553"/>
            <a:ext cx="239" cy="5"/>
          </a:xfrm>
          <a:custGeom>
            <a:avLst/>
            <a:gdLst>
              <a:gd name="T0" fmla="*/ 21 w 1673"/>
              <a:gd name="T1" fmla="*/ 0 h 51"/>
              <a:gd name="T2" fmla="*/ 28 w 1673"/>
              <a:gd name="T3" fmla="*/ 6 h 51"/>
              <a:gd name="T4" fmla="*/ 37 w 1673"/>
              <a:gd name="T5" fmla="*/ 9 h 51"/>
              <a:gd name="T6" fmla="*/ 49 w 1673"/>
              <a:gd name="T7" fmla="*/ 13 h 51"/>
              <a:gd name="T8" fmla="*/ 63 w 1673"/>
              <a:gd name="T9" fmla="*/ 15 h 51"/>
              <a:gd name="T10" fmla="*/ 94 w 1673"/>
              <a:gd name="T11" fmla="*/ 19 h 51"/>
              <a:gd name="T12" fmla="*/ 127 w 1673"/>
              <a:gd name="T13" fmla="*/ 20 h 51"/>
              <a:gd name="T14" fmla="*/ 127 w 1673"/>
              <a:gd name="T15" fmla="*/ 19 h 51"/>
              <a:gd name="T16" fmla="*/ 1673 w 1673"/>
              <a:gd name="T17" fmla="*/ 19 h 51"/>
              <a:gd name="T18" fmla="*/ 1673 w 1673"/>
              <a:gd name="T19" fmla="*/ 51 h 51"/>
              <a:gd name="T20" fmla="*/ 87 w 1673"/>
              <a:gd name="T21" fmla="*/ 51 h 51"/>
              <a:gd name="T22" fmla="*/ 52 w 1673"/>
              <a:gd name="T23" fmla="*/ 46 h 51"/>
              <a:gd name="T24" fmla="*/ 36 w 1673"/>
              <a:gd name="T25" fmla="*/ 43 h 51"/>
              <a:gd name="T26" fmla="*/ 22 w 1673"/>
              <a:gd name="T27" fmla="*/ 38 h 51"/>
              <a:gd name="T28" fmla="*/ 10 w 1673"/>
              <a:gd name="T29" fmla="*/ 33 h 51"/>
              <a:gd name="T30" fmla="*/ 0 w 1673"/>
              <a:gd name="T31" fmla="*/ 26 h 51"/>
              <a:gd name="T32" fmla="*/ 11 w 1673"/>
              <a:gd name="T33" fmla="*/ 14 h 51"/>
              <a:gd name="T34" fmla="*/ 21 w 1673"/>
              <a:gd name="T35" fmla="*/ 0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21" y="0"/>
                </a:moveTo>
                <a:lnTo>
                  <a:pt x="28" y="6"/>
                </a:lnTo>
                <a:lnTo>
                  <a:pt x="37" y="9"/>
                </a:lnTo>
                <a:lnTo>
                  <a:pt x="49" y="13"/>
                </a:lnTo>
                <a:lnTo>
                  <a:pt x="63" y="15"/>
                </a:lnTo>
                <a:lnTo>
                  <a:pt x="94" y="19"/>
                </a:lnTo>
                <a:lnTo>
                  <a:pt x="127" y="20"/>
                </a:lnTo>
                <a:lnTo>
                  <a:pt x="127" y="19"/>
                </a:lnTo>
                <a:lnTo>
                  <a:pt x="1673" y="19"/>
                </a:lnTo>
                <a:lnTo>
                  <a:pt x="1673" y="51"/>
                </a:lnTo>
                <a:lnTo>
                  <a:pt x="87" y="51"/>
                </a:lnTo>
                <a:lnTo>
                  <a:pt x="52" y="46"/>
                </a:lnTo>
                <a:lnTo>
                  <a:pt x="36" y="43"/>
                </a:lnTo>
                <a:lnTo>
                  <a:pt x="22" y="38"/>
                </a:lnTo>
                <a:lnTo>
                  <a:pt x="10" y="33"/>
                </a:lnTo>
                <a:lnTo>
                  <a:pt x="0" y="26"/>
                </a:lnTo>
                <a:lnTo>
                  <a:pt x="11" y="14"/>
                </a:lnTo>
                <a:lnTo>
                  <a:pt x="21" y="0"/>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3" name="Freeform 15"/>
          <xdr:cNvSpPr/>
        </xdr:nvSpPr>
        <xdr:spPr>
          <a:xfrm>
            <a:off x="278" y="433"/>
            <a:ext cx="6" cy="100"/>
          </a:xfrm>
          <a:custGeom>
            <a:avLst/>
            <a:gdLst>
              <a:gd name="T0" fmla="*/ 46 w 46"/>
              <a:gd name="T1" fmla="*/ 1079 h 1100"/>
              <a:gd name="T2" fmla="*/ 41 w 46"/>
              <a:gd name="T3" fmla="*/ 1072 h 1100"/>
              <a:gd name="T4" fmla="*/ 38 w 46"/>
              <a:gd name="T5" fmla="*/ 1061 h 1100"/>
              <a:gd name="T6" fmla="*/ 35 w 46"/>
              <a:gd name="T7" fmla="*/ 1049 h 1100"/>
              <a:gd name="T8" fmla="*/ 32 w 46"/>
              <a:gd name="T9" fmla="*/ 1033 h 1100"/>
              <a:gd name="T10" fmla="*/ 29 w 46"/>
              <a:gd name="T11" fmla="*/ 999 h 1100"/>
              <a:gd name="T12" fmla="*/ 28 w 46"/>
              <a:gd name="T13" fmla="*/ 964 h 1100"/>
              <a:gd name="T14" fmla="*/ 28 w 46"/>
              <a:gd name="T15" fmla="*/ 0 h 1100"/>
              <a:gd name="T16" fmla="*/ 0 w 46"/>
              <a:gd name="T17" fmla="*/ 0 h 1100"/>
              <a:gd name="T18" fmla="*/ 0 w 46"/>
              <a:gd name="T19" fmla="*/ 966 h 1100"/>
              <a:gd name="T20" fmla="*/ 1 w 46"/>
              <a:gd name="T21" fmla="*/ 966 h 1100"/>
              <a:gd name="T22" fmla="*/ 1 w 46"/>
              <a:gd name="T23" fmla="*/ 1007 h 1100"/>
              <a:gd name="T24" fmla="*/ 4 w 46"/>
              <a:gd name="T25" fmla="*/ 1044 h 1100"/>
              <a:gd name="T26" fmla="*/ 7 w 46"/>
              <a:gd name="T27" fmla="*/ 1062 h 1100"/>
              <a:gd name="T28" fmla="*/ 11 w 46"/>
              <a:gd name="T29" fmla="*/ 1077 h 1100"/>
              <a:gd name="T30" fmla="*/ 16 w 46"/>
              <a:gd name="T31" fmla="*/ 1089 h 1100"/>
              <a:gd name="T32" fmla="*/ 22 w 46"/>
              <a:gd name="T33" fmla="*/ 1100 h 1100"/>
              <a:gd name="T34" fmla="*/ 46 w 46"/>
              <a:gd name="T35" fmla="*/ 1079 h 1100"/>
              <a:gd name="T36" fmla="*/ 46 w 46"/>
              <a:gd name="T37" fmla="*/ 1078 h 1100"/>
              <a:gd name="T38" fmla="*/ 46 w 46"/>
              <a:gd name="T39" fmla="*/ 1079 h 1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6" h="1100">
                <a:moveTo>
                  <a:pt x="46" y="1079"/>
                </a:moveTo>
                <a:lnTo>
                  <a:pt x="41" y="1072"/>
                </a:lnTo>
                <a:lnTo>
                  <a:pt x="38" y="1061"/>
                </a:lnTo>
                <a:lnTo>
                  <a:pt x="35" y="1049"/>
                </a:lnTo>
                <a:lnTo>
                  <a:pt x="32" y="1033"/>
                </a:lnTo>
                <a:lnTo>
                  <a:pt x="29" y="999"/>
                </a:lnTo>
                <a:lnTo>
                  <a:pt x="28" y="964"/>
                </a:lnTo>
                <a:lnTo>
                  <a:pt x="28" y="0"/>
                </a:lnTo>
                <a:lnTo>
                  <a:pt x="0" y="0"/>
                </a:lnTo>
                <a:lnTo>
                  <a:pt x="0" y="966"/>
                </a:lnTo>
                <a:lnTo>
                  <a:pt x="1" y="966"/>
                </a:lnTo>
                <a:lnTo>
                  <a:pt x="1" y="1007"/>
                </a:lnTo>
                <a:lnTo>
                  <a:pt x="4" y="1044"/>
                </a:lnTo>
                <a:lnTo>
                  <a:pt x="7" y="1062"/>
                </a:lnTo>
                <a:lnTo>
                  <a:pt x="11" y="1077"/>
                </a:lnTo>
                <a:lnTo>
                  <a:pt x="16" y="1089"/>
                </a:lnTo>
                <a:lnTo>
                  <a:pt x="22" y="1100"/>
                </a:lnTo>
                <a:lnTo>
                  <a:pt x="46" y="1079"/>
                </a:lnTo>
                <a:lnTo>
                  <a:pt x="46" y="1078"/>
                </a:lnTo>
                <a:lnTo>
                  <a:pt x="46" y="1079"/>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4" name="Freeform 16"/>
          <xdr:cNvSpPr/>
        </xdr:nvSpPr>
        <xdr:spPr>
          <a:xfrm>
            <a:off x="803" y="329"/>
            <a:ext cx="19" cy="22"/>
          </a:xfrm>
          <a:custGeom>
            <a:avLst/>
            <a:gdLst>
              <a:gd name="T0" fmla="*/ 97 w 134"/>
              <a:gd name="T1" fmla="*/ 34 h 244"/>
              <a:gd name="T2" fmla="*/ 75 w 134"/>
              <a:gd name="T3" fmla="*/ 29 h 244"/>
              <a:gd name="T4" fmla="*/ 57 w 134"/>
              <a:gd name="T5" fmla="*/ 33 h 244"/>
              <a:gd name="T6" fmla="*/ 43 w 134"/>
              <a:gd name="T7" fmla="*/ 46 h 244"/>
              <a:gd name="T8" fmla="*/ 32 w 134"/>
              <a:gd name="T9" fmla="*/ 66 h 244"/>
              <a:gd name="T10" fmla="*/ 30 w 134"/>
              <a:gd name="T11" fmla="*/ 87 h 244"/>
              <a:gd name="T12" fmla="*/ 35 w 134"/>
              <a:gd name="T13" fmla="*/ 102 h 244"/>
              <a:gd name="T14" fmla="*/ 52 w 134"/>
              <a:gd name="T15" fmla="*/ 117 h 244"/>
              <a:gd name="T16" fmla="*/ 71 w 134"/>
              <a:gd name="T17" fmla="*/ 120 h 244"/>
              <a:gd name="T18" fmla="*/ 83 w 134"/>
              <a:gd name="T19" fmla="*/ 114 h 244"/>
              <a:gd name="T20" fmla="*/ 89 w 134"/>
              <a:gd name="T21" fmla="*/ 101 h 244"/>
              <a:gd name="T22" fmla="*/ 97 w 134"/>
              <a:gd name="T23" fmla="*/ 93 h 244"/>
              <a:gd name="T24" fmla="*/ 109 w 134"/>
              <a:gd name="T25" fmla="*/ 102 h 244"/>
              <a:gd name="T26" fmla="*/ 115 w 134"/>
              <a:gd name="T27" fmla="*/ 115 h 244"/>
              <a:gd name="T28" fmla="*/ 113 w 134"/>
              <a:gd name="T29" fmla="*/ 128 h 244"/>
              <a:gd name="T30" fmla="*/ 115 w 134"/>
              <a:gd name="T31" fmla="*/ 136 h 244"/>
              <a:gd name="T32" fmla="*/ 126 w 134"/>
              <a:gd name="T33" fmla="*/ 145 h 244"/>
              <a:gd name="T34" fmla="*/ 129 w 134"/>
              <a:gd name="T35" fmla="*/ 158 h 244"/>
              <a:gd name="T36" fmla="*/ 123 w 134"/>
              <a:gd name="T37" fmla="*/ 170 h 244"/>
              <a:gd name="T38" fmla="*/ 125 w 134"/>
              <a:gd name="T39" fmla="*/ 181 h 244"/>
              <a:gd name="T40" fmla="*/ 133 w 134"/>
              <a:gd name="T41" fmla="*/ 200 h 244"/>
              <a:gd name="T42" fmla="*/ 132 w 134"/>
              <a:gd name="T43" fmla="*/ 222 h 244"/>
              <a:gd name="T44" fmla="*/ 122 w 134"/>
              <a:gd name="T45" fmla="*/ 239 h 244"/>
              <a:gd name="T46" fmla="*/ 115 w 134"/>
              <a:gd name="T47" fmla="*/ 234 h 244"/>
              <a:gd name="T48" fmla="*/ 111 w 134"/>
              <a:gd name="T49" fmla="*/ 212 h 244"/>
              <a:gd name="T50" fmla="*/ 97 w 134"/>
              <a:gd name="T51" fmla="*/ 192 h 244"/>
              <a:gd name="T52" fmla="*/ 75 w 134"/>
              <a:gd name="T53" fmla="*/ 176 h 244"/>
              <a:gd name="T54" fmla="*/ 44 w 134"/>
              <a:gd name="T55" fmla="*/ 161 h 244"/>
              <a:gd name="T56" fmla="*/ 15 w 134"/>
              <a:gd name="T57" fmla="*/ 133 h 244"/>
              <a:gd name="T58" fmla="*/ 0 w 134"/>
              <a:gd name="T59" fmla="*/ 93 h 244"/>
              <a:gd name="T60" fmla="*/ 2 w 134"/>
              <a:gd name="T61" fmla="*/ 62 h 244"/>
              <a:gd name="T62" fmla="*/ 10 w 134"/>
              <a:gd name="T63" fmla="*/ 41 h 244"/>
              <a:gd name="T64" fmla="*/ 30 w 134"/>
              <a:gd name="T65" fmla="*/ 17 h 244"/>
              <a:gd name="T66" fmla="*/ 60 w 134"/>
              <a:gd name="T67" fmla="*/ 1 h 244"/>
              <a:gd name="T68" fmla="*/ 90 w 134"/>
              <a:gd name="T69" fmla="*/ 1 h 244"/>
              <a:gd name="T70" fmla="*/ 119 w 134"/>
              <a:gd name="T71" fmla="*/ 12 h 244"/>
              <a:gd name="T72" fmla="*/ 122 w 134"/>
              <a:gd name="T73" fmla="*/ 34 h 244"/>
              <a:gd name="T74" fmla="*/ 109 w 134"/>
              <a:gd name="T75" fmla="*/ 42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4" h="244">
                <a:moveTo>
                  <a:pt x="109" y="43"/>
                </a:moveTo>
                <a:lnTo>
                  <a:pt x="97" y="34"/>
                </a:lnTo>
                <a:lnTo>
                  <a:pt x="86" y="30"/>
                </a:lnTo>
                <a:lnTo>
                  <a:pt x="75" y="29"/>
                </a:lnTo>
                <a:lnTo>
                  <a:pt x="65" y="30"/>
                </a:lnTo>
                <a:lnTo>
                  <a:pt x="57" y="33"/>
                </a:lnTo>
                <a:lnTo>
                  <a:pt x="49" y="39"/>
                </a:lnTo>
                <a:lnTo>
                  <a:pt x="43" y="46"/>
                </a:lnTo>
                <a:lnTo>
                  <a:pt x="38" y="55"/>
                </a:lnTo>
                <a:lnTo>
                  <a:pt x="32" y="66"/>
                </a:lnTo>
                <a:lnTo>
                  <a:pt x="30" y="77"/>
                </a:lnTo>
                <a:lnTo>
                  <a:pt x="30" y="87"/>
                </a:lnTo>
                <a:lnTo>
                  <a:pt x="31" y="96"/>
                </a:lnTo>
                <a:lnTo>
                  <a:pt x="35" y="102"/>
                </a:lnTo>
                <a:lnTo>
                  <a:pt x="40" y="109"/>
                </a:lnTo>
                <a:lnTo>
                  <a:pt x="52" y="117"/>
                </a:lnTo>
                <a:lnTo>
                  <a:pt x="65" y="121"/>
                </a:lnTo>
                <a:lnTo>
                  <a:pt x="71" y="120"/>
                </a:lnTo>
                <a:lnTo>
                  <a:pt x="77" y="117"/>
                </a:lnTo>
                <a:lnTo>
                  <a:pt x="83" y="114"/>
                </a:lnTo>
                <a:lnTo>
                  <a:pt x="86" y="109"/>
                </a:lnTo>
                <a:lnTo>
                  <a:pt x="89" y="101"/>
                </a:lnTo>
                <a:lnTo>
                  <a:pt x="89" y="92"/>
                </a:lnTo>
                <a:lnTo>
                  <a:pt x="97" y="93"/>
                </a:lnTo>
                <a:lnTo>
                  <a:pt x="104" y="97"/>
                </a:lnTo>
                <a:lnTo>
                  <a:pt x="109" y="102"/>
                </a:lnTo>
                <a:lnTo>
                  <a:pt x="113" y="108"/>
                </a:lnTo>
                <a:lnTo>
                  <a:pt x="115" y="115"/>
                </a:lnTo>
                <a:lnTo>
                  <a:pt x="115" y="122"/>
                </a:lnTo>
                <a:lnTo>
                  <a:pt x="113" y="128"/>
                </a:lnTo>
                <a:lnTo>
                  <a:pt x="108" y="135"/>
                </a:lnTo>
                <a:lnTo>
                  <a:pt x="115" y="136"/>
                </a:lnTo>
                <a:lnTo>
                  <a:pt x="122" y="140"/>
                </a:lnTo>
                <a:lnTo>
                  <a:pt x="126" y="145"/>
                </a:lnTo>
                <a:lnTo>
                  <a:pt x="128" y="151"/>
                </a:lnTo>
                <a:lnTo>
                  <a:pt x="129" y="158"/>
                </a:lnTo>
                <a:lnTo>
                  <a:pt x="127" y="165"/>
                </a:lnTo>
                <a:lnTo>
                  <a:pt x="123" y="170"/>
                </a:lnTo>
                <a:lnTo>
                  <a:pt x="116" y="174"/>
                </a:lnTo>
                <a:lnTo>
                  <a:pt x="125" y="181"/>
                </a:lnTo>
                <a:lnTo>
                  <a:pt x="130" y="190"/>
                </a:lnTo>
                <a:lnTo>
                  <a:pt x="133" y="200"/>
                </a:lnTo>
                <a:lnTo>
                  <a:pt x="134" y="212"/>
                </a:lnTo>
                <a:lnTo>
                  <a:pt x="132" y="222"/>
                </a:lnTo>
                <a:lnTo>
                  <a:pt x="128" y="231"/>
                </a:lnTo>
                <a:lnTo>
                  <a:pt x="122" y="239"/>
                </a:lnTo>
                <a:lnTo>
                  <a:pt x="113" y="244"/>
                </a:lnTo>
                <a:lnTo>
                  <a:pt x="115" y="234"/>
                </a:lnTo>
                <a:lnTo>
                  <a:pt x="114" y="223"/>
                </a:lnTo>
                <a:lnTo>
                  <a:pt x="111" y="212"/>
                </a:lnTo>
                <a:lnTo>
                  <a:pt x="105" y="201"/>
                </a:lnTo>
                <a:lnTo>
                  <a:pt x="97" y="192"/>
                </a:lnTo>
                <a:lnTo>
                  <a:pt x="88" y="183"/>
                </a:lnTo>
                <a:lnTo>
                  <a:pt x="75" y="176"/>
                </a:lnTo>
                <a:lnTo>
                  <a:pt x="62" y="170"/>
                </a:lnTo>
                <a:lnTo>
                  <a:pt x="44" y="161"/>
                </a:lnTo>
                <a:lnTo>
                  <a:pt x="28" y="148"/>
                </a:lnTo>
                <a:lnTo>
                  <a:pt x="15" y="133"/>
                </a:lnTo>
                <a:lnTo>
                  <a:pt x="5" y="114"/>
                </a:lnTo>
                <a:lnTo>
                  <a:pt x="0" y="93"/>
                </a:lnTo>
                <a:lnTo>
                  <a:pt x="0" y="73"/>
                </a:lnTo>
                <a:lnTo>
                  <a:pt x="2" y="62"/>
                </a:lnTo>
                <a:lnTo>
                  <a:pt x="5" y="51"/>
                </a:lnTo>
                <a:lnTo>
                  <a:pt x="10" y="41"/>
                </a:lnTo>
                <a:lnTo>
                  <a:pt x="17" y="31"/>
                </a:lnTo>
                <a:lnTo>
                  <a:pt x="30" y="17"/>
                </a:lnTo>
                <a:lnTo>
                  <a:pt x="46" y="8"/>
                </a:lnTo>
                <a:lnTo>
                  <a:pt x="60" y="1"/>
                </a:lnTo>
                <a:lnTo>
                  <a:pt x="75" y="0"/>
                </a:lnTo>
                <a:lnTo>
                  <a:pt x="90" y="1"/>
                </a:lnTo>
                <a:lnTo>
                  <a:pt x="105" y="5"/>
                </a:lnTo>
                <a:lnTo>
                  <a:pt x="119" y="12"/>
                </a:lnTo>
                <a:lnTo>
                  <a:pt x="134" y="21"/>
                </a:lnTo>
                <a:lnTo>
                  <a:pt x="122" y="34"/>
                </a:lnTo>
                <a:lnTo>
                  <a:pt x="109" y="43"/>
                </a:lnTo>
                <a:lnTo>
                  <a:pt x="109" y="42"/>
                </a:lnTo>
                <a:lnTo>
                  <a:pt x="109" y="43"/>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5" name="Freeform 17"/>
          <xdr:cNvSpPr/>
        </xdr:nvSpPr>
        <xdr:spPr>
          <a:xfrm>
            <a:off x="765" y="313"/>
            <a:ext cx="33" cy="13"/>
          </a:xfrm>
          <a:custGeom>
            <a:avLst/>
            <a:gdLst>
              <a:gd name="T0" fmla="*/ 195 w 229"/>
              <a:gd name="T1" fmla="*/ 38 h 142"/>
              <a:gd name="T2" fmla="*/ 201 w 229"/>
              <a:gd name="T3" fmla="*/ 61 h 142"/>
              <a:gd name="T4" fmla="*/ 196 w 229"/>
              <a:gd name="T5" fmla="*/ 81 h 142"/>
              <a:gd name="T6" fmla="*/ 185 w 229"/>
              <a:gd name="T7" fmla="*/ 96 h 142"/>
              <a:gd name="T8" fmla="*/ 166 w 229"/>
              <a:gd name="T9" fmla="*/ 107 h 142"/>
              <a:gd name="T10" fmla="*/ 148 w 229"/>
              <a:gd name="T11" fmla="*/ 109 h 142"/>
              <a:gd name="T12" fmla="*/ 133 w 229"/>
              <a:gd name="T13" fmla="*/ 104 h 142"/>
              <a:gd name="T14" fmla="*/ 118 w 229"/>
              <a:gd name="T15" fmla="*/ 86 h 142"/>
              <a:gd name="T16" fmla="*/ 116 w 229"/>
              <a:gd name="T17" fmla="*/ 64 h 142"/>
              <a:gd name="T18" fmla="*/ 121 w 229"/>
              <a:gd name="T19" fmla="*/ 52 h 142"/>
              <a:gd name="T20" fmla="*/ 134 w 229"/>
              <a:gd name="T21" fmla="*/ 46 h 142"/>
              <a:gd name="T22" fmla="*/ 141 w 229"/>
              <a:gd name="T23" fmla="*/ 38 h 142"/>
              <a:gd name="T24" fmla="*/ 133 w 229"/>
              <a:gd name="T25" fmla="*/ 25 h 142"/>
              <a:gd name="T26" fmla="*/ 120 w 229"/>
              <a:gd name="T27" fmla="*/ 18 h 142"/>
              <a:gd name="T28" fmla="*/ 108 w 229"/>
              <a:gd name="T29" fmla="*/ 21 h 142"/>
              <a:gd name="T30" fmla="*/ 100 w 229"/>
              <a:gd name="T31" fmla="*/ 18 h 142"/>
              <a:gd name="T32" fmla="*/ 92 w 229"/>
              <a:gd name="T33" fmla="*/ 7 h 142"/>
              <a:gd name="T34" fmla="*/ 80 w 229"/>
              <a:gd name="T35" fmla="*/ 5 h 142"/>
              <a:gd name="T36" fmla="*/ 69 w 229"/>
              <a:gd name="T37" fmla="*/ 11 h 142"/>
              <a:gd name="T38" fmla="*/ 59 w 229"/>
              <a:gd name="T39" fmla="*/ 10 h 142"/>
              <a:gd name="T40" fmla="*/ 40 w 229"/>
              <a:gd name="T41" fmla="*/ 0 h 142"/>
              <a:gd name="T42" fmla="*/ 21 w 229"/>
              <a:gd name="T43" fmla="*/ 1 h 142"/>
              <a:gd name="T44" fmla="*/ 4 w 229"/>
              <a:gd name="T45" fmla="*/ 12 h 142"/>
              <a:gd name="T46" fmla="*/ 11 w 229"/>
              <a:gd name="T47" fmla="*/ 18 h 142"/>
              <a:gd name="T48" fmla="*/ 30 w 229"/>
              <a:gd name="T49" fmla="*/ 23 h 142"/>
              <a:gd name="T50" fmla="*/ 49 w 229"/>
              <a:gd name="T51" fmla="*/ 37 h 142"/>
              <a:gd name="T52" fmla="*/ 63 w 229"/>
              <a:gd name="T53" fmla="*/ 60 h 142"/>
              <a:gd name="T54" fmla="*/ 76 w 229"/>
              <a:gd name="T55" fmla="*/ 94 h 142"/>
              <a:gd name="T56" fmla="*/ 104 w 229"/>
              <a:gd name="T57" fmla="*/ 126 h 142"/>
              <a:gd name="T58" fmla="*/ 141 w 229"/>
              <a:gd name="T59" fmla="*/ 142 h 142"/>
              <a:gd name="T60" fmla="*/ 170 w 229"/>
              <a:gd name="T61" fmla="*/ 140 h 142"/>
              <a:gd name="T62" fmla="*/ 189 w 229"/>
              <a:gd name="T63" fmla="*/ 131 h 142"/>
              <a:gd name="T64" fmla="*/ 211 w 229"/>
              <a:gd name="T65" fmla="*/ 108 h 142"/>
              <a:gd name="T66" fmla="*/ 227 w 229"/>
              <a:gd name="T67" fmla="*/ 78 h 142"/>
              <a:gd name="T68" fmla="*/ 228 w 229"/>
              <a:gd name="T69" fmla="*/ 45 h 142"/>
              <a:gd name="T70" fmla="*/ 218 w 229"/>
              <a:gd name="T71" fmla="*/ 14 h 142"/>
              <a:gd name="T72" fmla="*/ 196 w 229"/>
              <a:gd name="T73" fmla="*/ 13 h 142"/>
              <a:gd name="T74" fmla="*/ 187 w 229"/>
              <a:gd name="T75" fmla="*/ 25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2">
                <a:moveTo>
                  <a:pt x="188" y="25"/>
                </a:moveTo>
                <a:lnTo>
                  <a:pt x="195" y="38"/>
                </a:lnTo>
                <a:lnTo>
                  <a:pt x="199" y="50"/>
                </a:lnTo>
                <a:lnTo>
                  <a:pt x="201" y="61"/>
                </a:lnTo>
                <a:lnTo>
                  <a:pt x="200" y="72"/>
                </a:lnTo>
                <a:lnTo>
                  <a:pt x="196" y="81"/>
                </a:lnTo>
                <a:lnTo>
                  <a:pt x="191" y="90"/>
                </a:lnTo>
                <a:lnTo>
                  <a:pt x="185" y="96"/>
                </a:lnTo>
                <a:lnTo>
                  <a:pt x="178" y="102"/>
                </a:lnTo>
                <a:lnTo>
                  <a:pt x="166" y="107"/>
                </a:lnTo>
                <a:lnTo>
                  <a:pt x="157" y="109"/>
                </a:lnTo>
                <a:lnTo>
                  <a:pt x="148" y="109"/>
                </a:lnTo>
                <a:lnTo>
                  <a:pt x="140" y="108"/>
                </a:lnTo>
                <a:lnTo>
                  <a:pt x="133" y="104"/>
                </a:lnTo>
                <a:lnTo>
                  <a:pt x="126" y="99"/>
                </a:lnTo>
                <a:lnTo>
                  <a:pt x="118" y="86"/>
                </a:lnTo>
                <a:lnTo>
                  <a:pt x="115" y="72"/>
                </a:lnTo>
                <a:lnTo>
                  <a:pt x="116" y="64"/>
                </a:lnTo>
                <a:lnTo>
                  <a:pt x="118" y="58"/>
                </a:lnTo>
                <a:lnTo>
                  <a:pt x="121" y="52"/>
                </a:lnTo>
                <a:lnTo>
                  <a:pt x="126" y="49"/>
                </a:lnTo>
                <a:lnTo>
                  <a:pt x="134" y="46"/>
                </a:lnTo>
                <a:lnTo>
                  <a:pt x="142" y="46"/>
                </a:lnTo>
                <a:lnTo>
                  <a:pt x="141" y="38"/>
                </a:lnTo>
                <a:lnTo>
                  <a:pt x="138" y="30"/>
                </a:lnTo>
                <a:lnTo>
                  <a:pt x="133" y="25"/>
                </a:lnTo>
                <a:lnTo>
                  <a:pt x="127" y="21"/>
                </a:lnTo>
                <a:lnTo>
                  <a:pt x="120" y="18"/>
                </a:lnTo>
                <a:lnTo>
                  <a:pt x="114" y="18"/>
                </a:lnTo>
                <a:lnTo>
                  <a:pt x="108" y="21"/>
                </a:lnTo>
                <a:lnTo>
                  <a:pt x="102" y="26"/>
                </a:lnTo>
                <a:lnTo>
                  <a:pt x="100" y="18"/>
                </a:lnTo>
                <a:lnTo>
                  <a:pt x="97" y="12"/>
                </a:lnTo>
                <a:lnTo>
                  <a:pt x="92" y="7"/>
                </a:lnTo>
                <a:lnTo>
                  <a:pt x="86" y="5"/>
                </a:lnTo>
                <a:lnTo>
                  <a:pt x="80" y="5"/>
                </a:lnTo>
                <a:lnTo>
                  <a:pt x="74" y="6"/>
                </a:lnTo>
                <a:lnTo>
                  <a:pt x="69" y="11"/>
                </a:lnTo>
                <a:lnTo>
                  <a:pt x="65" y="17"/>
                </a:lnTo>
                <a:lnTo>
                  <a:pt x="59" y="10"/>
                </a:lnTo>
                <a:lnTo>
                  <a:pt x="51" y="3"/>
                </a:lnTo>
                <a:lnTo>
                  <a:pt x="40" y="0"/>
                </a:lnTo>
                <a:lnTo>
                  <a:pt x="30" y="0"/>
                </a:lnTo>
                <a:lnTo>
                  <a:pt x="21" y="1"/>
                </a:lnTo>
                <a:lnTo>
                  <a:pt x="12" y="5"/>
                </a:lnTo>
                <a:lnTo>
                  <a:pt x="4" y="12"/>
                </a:lnTo>
                <a:lnTo>
                  <a:pt x="0" y="21"/>
                </a:lnTo>
                <a:lnTo>
                  <a:pt x="11" y="18"/>
                </a:lnTo>
                <a:lnTo>
                  <a:pt x="21" y="19"/>
                </a:lnTo>
                <a:lnTo>
                  <a:pt x="30" y="23"/>
                </a:lnTo>
                <a:lnTo>
                  <a:pt x="40" y="29"/>
                </a:lnTo>
                <a:lnTo>
                  <a:pt x="49" y="37"/>
                </a:lnTo>
                <a:lnTo>
                  <a:pt x="57" y="48"/>
                </a:lnTo>
                <a:lnTo>
                  <a:pt x="63" y="60"/>
                </a:lnTo>
                <a:lnTo>
                  <a:pt x="68" y="74"/>
                </a:lnTo>
                <a:lnTo>
                  <a:pt x="76" y="94"/>
                </a:lnTo>
                <a:lnTo>
                  <a:pt x="88" y="111"/>
                </a:lnTo>
                <a:lnTo>
                  <a:pt x="104" y="126"/>
                </a:lnTo>
                <a:lnTo>
                  <a:pt x="121" y="137"/>
                </a:lnTo>
                <a:lnTo>
                  <a:pt x="141" y="142"/>
                </a:lnTo>
                <a:lnTo>
                  <a:pt x="160" y="142"/>
                </a:lnTo>
                <a:lnTo>
                  <a:pt x="170" y="140"/>
                </a:lnTo>
                <a:lnTo>
                  <a:pt x="180" y="137"/>
                </a:lnTo>
                <a:lnTo>
                  <a:pt x="189" y="131"/>
                </a:lnTo>
                <a:lnTo>
                  <a:pt x="198" y="124"/>
                </a:lnTo>
                <a:lnTo>
                  <a:pt x="211" y="108"/>
                </a:lnTo>
                <a:lnTo>
                  <a:pt x="221" y="93"/>
                </a:lnTo>
                <a:lnTo>
                  <a:pt x="227" y="78"/>
                </a:lnTo>
                <a:lnTo>
                  <a:pt x="229" y="61"/>
                </a:lnTo>
                <a:lnTo>
                  <a:pt x="228" y="45"/>
                </a:lnTo>
                <a:lnTo>
                  <a:pt x="224" y="29"/>
                </a:lnTo>
                <a:lnTo>
                  <a:pt x="218" y="14"/>
                </a:lnTo>
                <a:lnTo>
                  <a:pt x="208" y="0"/>
                </a:lnTo>
                <a:lnTo>
                  <a:pt x="196" y="13"/>
                </a:lnTo>
                <a:lnTo>
                  <a:pt x="188" y="25"/>
                </a:lnTo>
                <a:lnTo>
                  <a:pt x="187" y="25"/>
                </a:lnTo>
                <a:lnTo>
                  <a:pt x="188" y="25"/>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6" name="Freeform 18"/>
          <xdr:cNvSpPr/>
        </xdr:nvSpPr>
        <xdr:spPr>
          <a:xfrm>
            <a:off x="284" y="329"/>
            <a:ext cx="19" cy="22"/>
          </a:xfrm>
          <a:custGeom>
            <a:avLst/>
            <a:gdLst>
              <a:gd name="T0" fmla="*/ 36 w 133"/>
              <a:gd name="T1" fmla="*/ 34 h 244"/>
              <a:gd name="T2" fmla="*/ 59 w 133"/>
              <a:gd name="T3" fmla="*/ 29 h 244"/>
              <a:gd name="T4" fmla="*/ 77 w 133"/>
              <a:gd name="T5" fmla="*/ 33 h 244"/>
              <a:gd name="T6" fmla="*/ 91 w 133"/>
              <a:gd name="T7" fmla="*/ 46 h 244"/>
              <a:gd name="T8" fmla="*/ 102 w 133"/>
              <a:gd name="T9" fmla="*/ 66 h 244"/>
              <a:gd name="T10" fmla="*/ 104 w 133"/>
              <a:gd name="T11" fmla="*/ 87 h 244"/>
              <a:gd name="T12" fmla="*/ 99 w 133"/>
              <a:gd name="T13" fmla="*/ 102 h 244"/>
              <a:gd name="T14" fmla="*/ 81 w 133"/>
              <a:gd name="T15" fmla="*/ 117 h 244"/>
              <a:gd name="T16" fmla="*/ 62 w 133"/>
              <a:gd name="T17" fmla="*/ 120 h 244"/>
              <a:gd name="T18" fmla="*/ 50 w 133"/>
              <a:gd name="T19" fmla="*/ 114 h 244"/>
              <a:gd name="T20" fmla="*/ 44 w 133"/>
              <a:gd name="T21" fmla="*/ 101 h 244"/>
              <a:gd name="T22" fmla="*/ 36 w 133"/>
              <a:gd name="T23" fmla="*/ 93 h 244"/>
              <a:gd name="T24" fmla="*/ 24 w 133"/>
              <a:gd name="T25" fmla="*/ 102 h 244"/>
              <a:gd name="T26" fmla="*/ 18 w 133"/>
              <a:gd name="T27" fmla="*/ 115 h 244"/>
              <a:gd name="T28" fmla="*/ 20 w 133"/>
              <a:gd name="T29" fmla="*/ 128 h 244"/>
              <a:gd name="T30" fmla="*/ 18 w 133"/>
              <a:gd name="T31" fmla="*/ 136 h 244"/>
              <a:gd name="T32" fmla="*/ 7 w 133"/>
              <a:gd name="T33" fmla="*/ 145 h 244"/>
              <a:gd name="T34" fmla="*/ 5 w 133"/>
              <a:gd name="T35" fmla="*/ 158 h 244"/>
              <a:gd name="T36" fmla="*/ 10 w 133"/>
              <a:gd name="T37" fmla="*/ 170 h 244"/>
              <a:gd name="T38" fmla="*/ 9 w 133"/>
              <a:gd name="T39" fmla="*/ 181 h 244"/>
              <a:gd name="T40" fmla="*/ 0 w 133"/>
              <a:gd name="T41" fmla="*/ 200 h 244"/>
              <a:gd name="T42" fmla="*/ 1 w 133"/>
              <a:gd name="T43" fmla="*/ 222 h 244"/>
              <a:gd name="T44" fmla="*/ 11 w 133"/>
              <a:gd name="T45" fmla="*/ 239 h 244"/>
              <a:gd name="T46" fmla="*/ 18 w 133"/>
              <a:gd name="T47" fmla="*/ 234 h 244"/>
              <a:gd name="T48" fmla="*/ 22 w 133"/>
              <a:gd name="T49" fmla="*/ 212 h 244"/>
              <a:gd name="T50" fmla="*/ 36 w 133"/>
              <a:gd name="T51" fmla="*/ 192 h 244"/>
              <a:gd name="T52" fmla="*/ 58 w 133"/>
              <a:gd name="T53" fmla="*/ 176 h 244"/>
              <a:gd name="T54" fmla="*/ 89 w 133"/>
              <a:gd name="T55" fmla="*/ 161 h 244"/>
              <a:gd name="T56" fmla="*/ 118 w 133"/>
              <a:gd name="T57" fmla="*/ 133 h 244"/>
              <a:gd name="T58" fmla="*/ 133 w 133"/>
              <a:gd name="T59" fmla="*/ 93 h 244"/>
              <a:gd name="T60" fmla="*/ 131 w 133"/>
              <a:gd name="T61" fmla="*/ 62 h 244"/>
              <a:gd name="T62" fmla="*/ 123 w 133"/>
              <a:gd name="T63" fmla="*/ 41 h 244"/>
              <a:gd name="T64" fmla="*/ 103 w 133"/>
              <a:gd name="T65" fmla="*/ 17 h 244"/>
              <a:gd name="T66" fmla="*/ 74 w 133"/>
              <a:gd name="T67" fmla="*/ 1 h 244"/>
              <a:gd name="T68" fmla="*/ 43 w 133"/>
              <a:gd name="T69" fmla="*/ 1 h 244"/>
              <a:gd name="T70" fmla="*/ 15 w 133"/>
              <a:gd name="T71" fmla="*/ 12 h 244"/>
              <a:gd name="T72" fmla="*/ 13 w 133"/>
              <a:gd name="T73" fmla="*/ 34 h 244"/>
              <a:gd name="T74" fmla="*/ 24 w 133"/>
              <a:gd name="T75" fmla="*/ 42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3" h="244">
                <a:moveTo>
                  <a:pt x="24" y="43"/>
                </a:moveTo>
                <a:lnTo>
                  <a:pt x="36" y="34"/>
                </a:lnTo>
                <a:lnTo>
                  <a:pt x="48" y="30"/>
                </a:lnTo>
                <a:lnTo>
                  <a:pt x="59" y="29"/>
                </a:lnTo>
                <a:lnTo>
                  <a:pt x="69" y="30"/>
                </a:lnTo>
                <a:lnTo>
                  <a:pt x="77" y="33"/>
                </a:lnTo>
                <a:lnTo>
                  <a:pt x="85" y="39"/>
                </a:lnTo>
                <a:lnTo>
                  <a:pt x="91" y="46"/>
                </a:lnTo>
                <a:lnTo>
                  <a:pt x="97" y="55"/>
                </a:lnTo>
                <a:lnTo>
                  <a:pt x="102" y="66"/>
                </a:lnTo>
                <a:lnTo>
                  <a:pt x="104" y="77"/>
                </a:lnTo>
                <a:lnTo>
                  <a:pt x="104" y="87"/>
                </a:lnTo>
                <a:lnTo>
                  <a:pt x="102" y="96"/>
                </a:lnTo>
                <a:lnTo>
                  <a:pt x="99" y="102"/>
                </a:lnTo>
                <a:lnTo>
                  <a:pt x="93" y="109"/>
                </a:lnTo>
                <a:lnTo>
                  <a:pt x="81" y="117"/>
                </a:lnTo>
                <a:lnTo>
                  <a:pt x="68" y="121"/>
                </a:lnTo>
                <a:lnTo>
                  <a:pt x="62" y="120"/>
                </a:lnTo>
                <a:lnTo>
                  <a:pt x="56" y="117"/>
                </a:lnTo>
                <a:lnTo>
                  <a:pt x="50" y="114"/>
                </a:lnTo>
                <a:lnTo>
                  <a:pt x="47" y="109"/>
                </a:lnTo>
                <a:lnTo>
                  <a:pt x="44" y="101"/>
                </a:lnTo>
                <a:lnTo>
                  <a:pt x="44" y="92"/>
                </a:lnTo>
                <a:lnTo>
                  <a:pt x="36" y="93"/>
                </a:lnTo>
                <a:lnTo>
                  <a:pt x="30" y="97"/>
                </a:lnTo>
                <a:lnTo>
                  <a:pt x="24" y="102"/>
                </a:lnTo>
                <a:lnTo>
                  <a:pt x="20" y="108"/>
                </a:lnTo>
                <a:lnTo>
                  <a:pt x="18" y="115"/>
                </a:lnTo>
                <a:lnTo>
                  <a:pt x="18" y="122"/>
                </a:lnTo>
                <a:lnTo>
                  <a:pt x="20" y="128"/>
                </a:lnTo>
                <a:lnTo>
                  <a:pt x="25" y="135"/>
                </a:lnTo>
                <a:lnTo>
                  <a:pt x="18" y="136"/>
                </a:lnTo>
                <a:lnTo>
                  <a:pt x="11" y="140"/>
                </a:lnTo>
                <a:lnTo>
                  <a:pt x="7" y="145"/>
                </a:lnTo>
                <a:lnTo>
                  <a:pt x="5" y="151"/>
                </a:lnTo>
                <a:lnTo>
                  <a:pt x="5" y="158"/>
                </a:lnTo>
                <a:lnTo>
                  <a:pt x="6" y="165"/>
                </a:lnTo>
                <a:lnTo>
                  <a:pt x="10" y="170"/>
                </a:lnTo>
                <a:lnTo>
                  <a:pt x="17" y="174"/>
                </a:lnTo>
                <a:lnTo>
                  <a:pt x="9" y="181"/>
                </a:lnTo>
                <a:lnTo>
                  <a:pt x="3" y="190"/>
                </a:lnTo>
                <a:lnTo>
                  <a:pt x="0" y="200"/>
                </a:lnTo>
                <a:lnTo>
                  <a:pt x="0" y="212"/>
                </a:lnTo>
                <a:lnTo>
                  <a:pt x="1" y="222"/>
                </a:lnTo>
                <a:lnTo>
                  <a:pt x="5" y="231"/>
                </a:lnTo>
                <a:lnTo>
                  <a:pt x="11" y="239"/>
                </a:lnTo>
                <a:lnTo>
                  <a:pt x="20" y="244"/>
                </a:lnTo>
                <a:lnTo>
                  <a:pt x="18" y="234"/>
                </a:lnTo>
                <a:lnTo>
                  <a:pt x="19" y="223"/>
                </a:lnTo>
                <a:lnTo>
                  <a:pt x="22" y="212"/>
                </a:lnTo>
                <a:lnTo>
                  <a:pt x="28" y="201"/>
                </a:lnTo>
                <a:lnTo>
                  <a:pt x="36" y="192"/>
                </a:lnTo>
                <a:lnTo>
                  <a:pt x="45" y="183"/>
                </a:lnTo>
                <a:lnTo>
                  <a:pt x="58" y="176"/>
                </a:lnTo>
                <a:lnTo>
                  <a:pt x="71" y="170"/>
                </a:lnTo>
                <a:lnTo>
                  <a:pt x="89" y="161"/>
                </a:lnTo>
                <a:lnTo>
                  <a:pt x="105" y="148"/>
                </a:lnTo>
                <a:lnTo>
                  <a:pt x="118" y="133"/>
                </a:lnTo>
                <a:lnTo>
                  <a:pt x="128" y="114"/>
                </a:lnTo>
                <a:lnTo>
                  <a:pt x="133" y="93"/>
                </a:lnTo>
                <a:lnTo>
                  <a:pt x="133" y="73"/>
                </a:lnTo>
                <a:lnTo>
                  <a:pt x="131" y="62"/>
                </a:lnTo>
                <a:lnTo>
                  <a:pt x="128" y="51"/>
                </a:lnTo>
                <a:lnTo>
                  <a:pt x="123" y="41"/>
                </a:lnTo>
                <a:lnTo>
                  <a:pt x="116" y="31"/>
                </a:lnTo>
                <a:lnTo>
                  <a:pt x="103" y="17"/>
                </a:lnTo>
                <a:lnTo>
                  <a:pt x="88" y="8"/>
                </a:lnTo>
                <a:lnTo>
                  <a:pt x="74" y="1"/>
                </a:lnTo>
                <a:lnTo>
                  <a:pt x="59" y="0"/>
                </a:lnTo>
                <a:lnTo>
                  <a:pt x="43" y="1"/>
                </a:lnTo>
                <a:lnTo>
                  <a:pt x="29" y="5"/>
                </a:lnTo>
                <a:lnTo>
                  <a:pt x="15" y="12"/>
                </a:lnTo>
                <a:lnTo>
                  <a:pt x="0" y="21"/>
                </a:lnTo>
                <a:lnTo>
                  <a:pt x="13" y="34"/>
                </a:lnTo>
                <a:lnTo>
                  <a:pt x="24" y="43"/>
                </a:lnTo>
                <a:lnTo>
                  <a:pt x="24" y="42"/>
                </a:lnTo>
                <a:lnTo>
                  <a:pt x="24" y="43"/>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7" name="Freeform 19"/>
          <xdr:cNvSpPr/>
        </xdr:nvSpPr>
        <xdr:spPr>
          <a:xfrm>
            <a:off x="308" y="313"/>
            <a:ext cx="33" cy="13"/>
          </a:xfrm>
          <a:custGeom>
            <a:avLst/>
            <a:gdLst>
              <a:gd name="T0" fmla="*/ 33 w 229"/>
              <a:gd name="T1" fmla="*/ 38 h 142"/>
              <a:gd name="T2" fmla="*/ 28 w 229"/>
              <a:gd name="T3" fmla="*/ 61 h 142"/>
              <a:gd name="T4" fmla="*/ 32 w 229"/>
              <a:gd name="T5" fmla="*/ 81 h 142"/>
              <a:gd name="T6" fmla="*/ 44 w 229"/>
              <a:gd name="T7" fmla="*/ 96 h 142"/>
              <a:gd name="T8" fmla="*/ 63 w 229"/>
              <a:gd name="T9" fmla="*/ 107 h 142"/>
              <a:gd name="T10" fmla="*/ 81 w 229"/>
              <a:gd name="T11" fmla="*/ 109 h 142"/>
              <a:gd name="T12" fmla="*/ 96 w 229"/>
              <a:gd name="T13" fmla="*/ 104 h 142"/>
              <a:gd name="T14" fmla="*/ 110 w 229"/>
              <a:gd name="T15" fmla="*/ 86 h 142"/>
              <a:gd name="T16" fmla="*/ 112 w 229"/>
              <a:gd name="T17" fmla="*/ 64 h 142"/>
              <a:gd name="T18" fmla="*/ 107 w 229"/>
              <a:gd name="T19" fmla="*/ 52 h 142"/>
              <a:gd name="T20" fmla="*/ 94 w 229"/>
              <a:gd name="T21" fmla="*/ 46 h 142"/>
              <a:gd name="T22" fmla="*/ 87 w 229"/>
              <a:gd name="T23" fmla="*/ 38 h 142"/>
              <a:gd name="T24" fmla="*/ 95 w 229"/>
              <a:gd name="T25" fmla="*/ 25 h 142"/>
              <a:gd name="T26" fmla="*/ 108 w 229"/>
              <a:gd name="T27" fmla="*/ 18 h 142"/>
              <a:gd name="T28" fmla="*/ 120 w 229"/>
              <a:gd name="T29" fmla="*/ 21 h 142"/>
              <a:gd name="T30" fmla="*/ 128 w 229"/>
              <a:gd name="T31" fmla="*/ 18 h 142"/>
              <a:gd name="T32" fmla="*/ 136 w 229"/>
              <a:gd name="T33" fmla="*/ 7 h 142"/>
              <a:gd name="T34" fmla="*/ 149 w 229"/>
              <a:gd name="T35" fmla="*/ 5 h 142"/>
              <a:gd name="T36" fmla="*/ 160 w 229"/>
              <a:gd name="T37" fmla="*/ 11 h 142"/>
              <a:gd name="T38" fmla="*/ 170 w 229"/>
              <a:gd name="T39" fmla="*/ 10 h 142"/>
              <a:gd name="T40" fmla="*/ 188 w 229"/>
              <a:gd name="T41" fmla="*/ 0 h 142"/>
              <a:gd name="T42" fmla="*/ 208 w 229"/>
              <a:gd name="T43" fmla="*/ 1 h 142"/>
              <a:gd name="T44" fmla="*/ 224 w 229"/>
              <a:gd name="T45" fmla="*/ 12 h 142"/>
              <a:gd name="T46" fmla="*/ 218 w 229"/>
              <a:gd name="T47" fmla="*/ 18 h 142"/>
              <a:gd name="T48" fmla="*/ 199 w 229"/>
              <a:gd name="T49" fmla="*/ 23 h 142"/>
              <a:gd name="T50" fmla="*/ 180 w 229"/>
              <a:gd name="T51" fmla="*/ 37 h 142"/>
              <a:gd name="T52" fmla="*/ 165 w 229"/>
              <a:gd name="T53" fmla="*/ 60 h 142"/>
              <a:gd name="T54" fmla="*/ 152 w 229"/>
              <a:gd name="T55" fmla="*/ 94 h 142"/>
              <a:gd name="T56" fmla="*/ 124 w 229"/>
              <a:gd name="T57" fmla="*/ 126 h 142"/>
              <a:gd name="T58" fmla="*/ 87 w 229"/>
              <a:gd name="T59" fmla="*/ 142 h 142"/>
              <a:gd name="T60" fmla="*/ 59 w 229"/>
              <a:gd name="T61" fmla="*/ 140 h 142"/>
              <a:gd name="T62" fmla="*/ 39 w 229"/>
              <a:gd name="T63" fmla="*/ 131 h 142"/>
              <a:gd name="T64" fmla="*/ 17 w 229"/>
              <a:gd name="T65" fmla="*/ 108 h 142"/>
              <a:gd name="T66" fmla="*/ 2 w 229"/>
              <a:gd name="T67" fmla="*/ 78 h 142"/>
              <a:gd name="T68" fmla="*/ 1 w 229"/>
              <a:gd name="T69" fmla="*/ 45 h 142"/>
              <a:gd name="T70" fmla="*/ 11 w 229"/>
              <a:gd name="T71" fmla="*/ 14 h 142"/>
              <a:gd name="T72" fmla="*/ 33 w 229"/>
              <a:gd name="T73" fmla="*/ 13 h 142"/>
              <a:gd name="T74" fmla="*/ 40 w 229"/>
              <a:gd name="T75" fmla="*/ 25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2">
                <a:moveTo>
                  <a:pt x="41" y="25"/>
                </a:moveTo>
                <a:lnTo>
                  <a:pt x="33" y="38"/>
                </a:lnTo>
                <a:lnTo>
                  <a:pt x="29" y="50"/>
                </a:lnTo>
                <a:lnTo>
                  <a:pt x="28" y="61"/>
                </a:lnTo>
                <a:lnTo>
                  <a:pt x="29" y="72"/>
                </a:lnTo>
                <a:lnTo>
                  <a:pt x="32" y="81"/>
                </a:lnTo>
                <a:lnTo>
                  <a:pt x="37" y="90"/>
                </a:lnTo>
                <a:lnTo>
                  <a:pt x="44" y="96"/>
                </a:lnTo>
                <a:lnTo>
                  <a:pt x="52" y="102"/>
                </a:lnTo>
                <a:lnTo>
                  <a:pt x="63" y="107"/>
                </a:lnTo>
                <a:lnTo>
                  <a:pt x="73" y="109"/>
                </a:lnTo>
                <a:lnTo>
                  <a:pt x="81" y="109"/>
                </a:lnTo>
                <a:lnTo>
                  <a:pt x="89" y="108"/>
                </a:lnTo>
                <a:lnTo>
                  <a:pt x="96" y="104"/>
                </a:lnTo>
                <a:lnTo>
                  <a:pt x="102" y="99"/>
                </a:lnTo>
                <a:lnTo>
                  <a:pt x="110" y="86"/>
                </a:lnTo>
                <a:lnTo>
                  <a:pt x="113" y="72"/>
                </a:lnTo>
                <a:lnTo>
                  <a:pt x="112" y="64"/>
                </a:lnTo>
                <a:lnTo>
                  <a:pt x="110" y="58"/>
                </a:lnTo>
                <a:lnTo>
                  <a:pt x="107" y="52"/>
                </a:lnTo>
                <a:lnTo>
                  <a:pt x="102" y="49"/>
                </a:lnTo>
                <a:lnTo>
                  <a:pt x="94" y="46"/>
                </a:lnTo>
                <a:lnTo>
                  <a:pt x="86" y="46"/>
                </a:lnTo>
                <a:lnTo>
                  <a:pt x="87" y="38"/>
                </a:lnTo>
                <a:lnTo>
                  <a:pt x="90" y="30"/>
                </a:lnTo>
                <a:lnTo>
                  <a:pt x="95" y="25"/>
                </a:lnTo>
                <a:lnTo>
                  <a:pt x="101" y="21"/>
                </a:lnTo>
                <a:lnTo>
                  <a:pt x="108" y="18"/>
                </a:lnTo>
                <a:lnTo>
                  <a:pt x="114" y="18"/>
                </a:lnTo>
                <a:lnTo>
                  <a:pt x="120" y="21"/>
                </a:lnTo>
                <a:lnTo>
                  <a:pt x="126" y="26"/>
                </a:lnTo>
                <a:lnTo>
                  <a:pt x="128" y="18"/>
                </a:lnTo>
                <a:lnTo>
                  <a:pt x="131" y="12"/>
                </a:lnTo>
                <a:lnTo>
                  <a:pt x="136" y="7"/>
                </a:lnTo>
                <a:lnTo>
                  <a:pt x="143" y="5"/>
                </a:lnTo>
                <a:lnTo>
                  <a:pt x="149" y="5"/>
                </a:lnTo>
                <a:lnTo>
                  <a:pt x="155" y="6"/>
                </a:lnTo>
                <a:lnTo>
                  <a:pt x="160" y="11"/>
                </a:lnTo>
                <a:lnTo>
                  <a:pt x="164" y="17"/>
                </a:lnTo>
                <a:lnTo>
                  <a:pt x="170" y="10"/>
                </a:lnTo>
                <a:lnTo>
                  <a:pt x="178" y="3"/>
                </a:lnTo>
                <a:lnTo>
                  <a:pt x="188" y="0"/>
                </a:lnTo>
                <a:lnTo>
                  <a:pt x="198" y="0"/>
                </a:lnTo>
                <a:lnTo>
                  <a:pt x="208" y="1"/>
                </a:lnTo>
                <a:lnTo>
                  <a:pt x="216" y="5"/>
                </a:lnTo>
                <a:lnTo>
                  <a:pt x="224" y="12"/>
                </a:lnTo>
                <a:lnTo>
                  <a:pt x="229" y="21"/>
                </a:lnTo>
                <a:lnTo>
                  <a:pt x="218" y="18"/>
                </a:lnTo>
                <a:lnTo>
                  <a:pt x="208" y="19"/>
                </a:lnTo>
                <a:lnTo>
                  <a:pt x="199" y="23"/>
                </a:lnTo>
                <a:lnTo>
                  <a:pt x="189" y="29"/>
                </a:lnTo>
                <a:lnTo>
                  <a:pt x="180" y="37"/>
                </a:lnTo>
                <a:lnTo>
                  <a:pt x="172" y="48"/>
                </a:lnTo>
                <a:lnTo>
                  <a:pt x="165" y="60"/>
                </a:lnTo>
                <a:lnTo>
                  <a:pt x="160" y="74"/>
                </a:lnTo>
                <a:lnTo>
                  <a:pt x="152" y="94"/>
                </a:lnTo>
                <a:lnTo>
                  <a:pt x="140" y="111"/>
                </a:lnTo>
                <a:lnTo>
                  <a:pt x="124" y="126"/>
                </a:lnTo>
                <a:lnTo>
                  <a:pt x="107" y="137"/>
                </a:lnTo>
                <a:lnTo>
                  <a:pt x="87" y="142"/>
                </a:lnTo>
                <a:lnTo>
                  <a:pt x="68" y="142"/>
                </a:lnTo>
                <a:lnTo>
                  <a:pt x="59" y="140"/>
                </a:lnTo>
                <a:lnTo>
                  <a:pt x="48" y="137"/>
                </a:lnTo>
                <a:lnTo>
                  <a:pt x="39" y="131"/>
                </a:lnTo>
                <a:lnTo>
                  <a:pt x="30" y="124"/>
                </a:lnTo>
                <a:lnTo>
                  <a:pt x="17" y="108"/>
                </a:lnTo>
                <a:lnTo>
                  <a:pt x="7" y="93"/>
                </a:lnTo>
                <a:lnTo>
                  <a:pt x="2" y="78"/>
                </a:lnTo>
                <a:lnTo>
                  <a:pt x="0" y="61"/>
                </a:lnTo>
                <a:lnTo>
                  <a:pt x="1" y="45"/>
                </a:lnTo>
                <a:lnTo>
                  <a:pt x="5" y="29"/>
                </a:lnTo>
                <a:lnTo>
                  <a:pt x="11" y="14"/>
                </a:lnTo>
                <a:lnTo>
                  <a:pt x="21" y="0"/>
                </a:lnTo>
                <a:lnTo>
                  <a:pt x="33" y="13"/>
                </a:lnTo>
                <a:lnTo>
                  <a:pt x="41" y="25"/>
                </a:lnTo>
                <a:lnTo>
                  <a:pt x="40" y="25"/>
                </a:lnTo>
                <a:lnTo>
                  <a:pt x="41" y="25"/>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8" name="Freeform 20"/>
          <xdr:cNvSpPr/>
        </xdr:nvSpPr>
        <xdr:spPr>
          <a:xfrm>
            <a:off x="803" y="515"/>
            <a:ext cx="19" cy="22"/>
          </a:xfrm>
          <a:custGeom>
            <a:avLst/>
            <a:gdLst>
              <a:gd name="T0" fmla="*/ 97 w 134"/>
              <a:gd name="T1" fmla="*/ 209 h 244"/>
              <a:gd name="T2" fmla="*/ 75 w 134"/>
              <a:gd name="T3" fmla="*/ 215 h 244"/>
              <a:gd name="T4" fmla="*/ 57 w 134"/>
              <a:gd name="T5" fmla="*/ 210 h 244"/>
              <a:gd name="T6" fmla="*/ 43 w 134"/>
              <a:gd name="T7" fmla="*/ 197 h 244"/>
              <a:gd name="T8" fmla="*/ 32 w 134"/>
              <a:gd name="T9" fmla="*/ 177 h 244"/>
              <a:gd name="T10" fmla="*/ 30 w 134"/>
              <a:gd name="T11" fmla="*/ 157 h 244"/>
              <a:gd name="T12" fmla="*/ 35 w 134"/>
              <a:gd name="T13" fmla="*/ 141 h 244"/>
              <a:gd name="T14" fmla="*/ 52 w 134"/>
              <a:gd name="T15" fmla="*/ 127 h 244"/>
              <a:gd name="T16" fmla="*/ 71 w 134"/>
              <a:gd name="T17" fmla="*/ 123 h 244"/>
              <a:gd name="T18" fmla="*/ 83 w 134"/>
              <a:gd name="T19" fmla="*/ 130 h 244"/>
              <a:gd name="T20" fmla="*/ 89 w 134"/>
              <a:gd name="T21" fmla="*/ 143 h 244"/>
              <a:gd name="T22" fmla="*/ 97 w 134"/>
              <a:gd name="T23" fmla="*/ 151 h 244"/>
              <a:gd name="T24" fmla="*/ 109 w 134"/>
              <a:gd name="T25" fmla="*/ 142 h 244"/>
              <a:gd name="T26" fmla="*/ 115 w 134"/>
              <a:gd name="T27" fmla="*/ 129 h 244"/>
              <a:gd name="T28" fmla="*/ 113 w 134"/>
              <a:gd name="T29" fmla="*/ 115 h 244"/>
              <a:gd name="T30" fmla="*/ 115 w 134"/>
              <a:gd name="T31" fmla="*/ 107 h 244"/>
              <a:gd name="T32" fmla="*/ 126 w 134"/>
              <a:gd name="T33" fmla="*/ 98 h 244"/>
              <a:gd name="T34" fmla="*/ 129 w 134"/>
              <a:gd name="T35" fmla="*/ 85 h 244"/>
              <a:gd name="T36" fmla="*/ 123 w 134"/>
              <a:gd name="T37" fmla="*/ 74 h 244"/>
              <a:gd name="T38" fmla="*/ 125 w 134"/>
              <a:gd name="T39" fmla="*/ 63 h 244"/>
              <a:gd name="T40" fmla="*/ 133 w 134"/>
              <a:gd name="T41" fmla="*/ 44 h 244"/>
              <a:gd name="T42" fmla="*/ 132 w 134"/>
              <a:gd name="T43" fmla="*/ 23 h 244"/>
              <a:gd name="T44" fmla="*/ 122 w 134"/>
              <a:gd name="T45" fmla="*/ 5 h 244"/>
              <a:gd name="T46" fmla="*/ 115 w 134"/>
              <a:gd name="T47" fmla="*/ 11 h 244"/>
              <a:gd name="T48" fmla="*/ 111 w 134"/>
              <a:gd name="T49" fmla="*/ 32 h 244"/>
              <a:gd name="T50" fmla="*/ 97 w 134"/>
              <a:gd name="T51" fmla="*/ 52 h 244"/>
              <a:gd name="T52" fmla="*/ 75 w 134"/>
              <a:gd name="T53" fmla="*/ 67 h 244"/>
              <a:gd name="T54" fmla="*/ 44 w 134"/>
              <a:gd name="T55" fmla="*/ 82 h 244"/>
              <a:gd name="T56" fmla="*/ 15 w 134"/>
              <a:gd name="T57" fmla="*/ 110 h 244"/>
              <a:gd name="T58" fmla="*/ 0 w 134"/>
              <a:gd name="T59" fmla="*/ 150 h 244"/>
              <a:gd name="T60" fmla="*/ 2 w 134"/>
              <a:gd name="T61" fmla="*/ 181 h 244"/>
              <a:gd name="T62" fmla="*/ 10 w 134"/>
              <a:gd name="T63" fmla="*/ 202 h 244"/>
              <a:gd name="T64" fmla="*/ 30 w 134"/>
              <a:gd name="T65" fmla="*/ 226 h 244"/>
              <a:gd name="T66" fmla="*/ 60 w 134"/>
              <a:gd name="T67" fmla="*/ 242 h 244"/>
              <a:gd name="T68" fmla="*/ 90 w 134"/>
              <a:gd name="T69" fmla="*/ 243 h 244"/>
              <a:gd name="T70" fmla="*/ 119 w 134"/>
              <a:gd name="T71" fmla="*/ 232 h 244"/>
              <a:gd name="T72" fmla="*/ 122 w 134"/>
              <a:gd name="T73" fmla="*/ 210 h 244"/>
              <a:gd name="T74" fmla="*/ 109 w 134"/>
              <a:gd name="T75" fmla="*/ 200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4" h="244">
                <a:moveTo>
                  <a:pt x="109" y="201"/>
                </a:moveTo>
                <a:lnTo>
                  <a:pt x="97" y="209"/>
                </a:lnTo>
                <a:lnTo>
                  <a:pt x="86" y="213"/>
                </a:lnTo>
                <a:lnTo>
                  <a:pt x="75" y="215"/>
                </a:lnTo>
                <a:lnTo>
                  <a:pt x="65" y="213"/>
                </a:lnTo>
                <a:lnTo>
                  <a:pt x="57" y="210"/>
                </a:lnTo>
                <a:lnTo>
                  <a:pt x="49" y="204"/>
                </a:lnTo>
                <a:lnTo>
                  <a:pt x="43" y="197"/>
                </a:lnTo>
                <a:lnTo>
                  <a:pt x="38" y="189"/>
                </a:lnTo>
                <a:lnTo>
                  <a:pt x="32" y="177"/>
                </a:lnTo>
                <a:lnTo>
                  <a:pt x="30" y="167"/>
                </a:lnTo>
                <a:lnTo>
                  <a:pt x="30" y="157"/>
                </a:lnTo>
                <a:lnTo>
                  <a:pt x="31" y="149"/>
                </a:lnTo>
                <a:lnTo>
                  <a:pt x="35" y="141"/>
                </a:lnTo>
                <a:lnTo>
                  <a:pt x="40" y="134"/>
                </a:lnTo>
                <a:lnTo>
                  <a:pt x="52" y="127"/>
                </a:lnTo>
                <a:lnTo>
                  <a:pt x="65" y="123"/>
                </a:lnTo>
                <a:lnTo>
                  <a:pt x="71" y="123"/>
                </a:lnTo>
                <a:lnTo>
                  <a:pt x="77" y="126"/>
                </a:lnTo>
                <a:lnTo>
                  <a:pt x="83" y="130"/>
                </a:lnTo>
                <a:lnTo>
                  <a:pt x="86" y="135"/>
                </a:lnTo>
                <a:lnTo>
                  <a:pt x="89" y="143"/>
                </a:lnTo>
                <a:lnTo>
                  <a:pt x="89" y="152"/>
                </a:lnTo>
                <a:lnTo>
                  <a:pt x="97" y="151"/>
                </a:lnTo>
                <a:lnTo>
                  <a:pt x="104" y="147"/>
                </a:lnTo>
                <a:lnTo>
                  <a:pt x="109" y="142"/>
                </a:lnTo>
                <a:lnTo>
                  <a:pt x="113" y="135"/>
                </a:lnTo>
                <a:lnTo>
                  <a:pt x="115" y="129"/>
                </a:lnTo>
                <a:lnTo>
                  <a:pt x="115" y="121"/>
                </a:lnTo>
                <a:lnTo>
                  <a:pt x="113" y="115"/>
                </a:lnTo>
                <a:lnTo>
                  <a:pt x="108" y="108"/>
                </a:lnTo>
                <a:lnTo>
                  <a:pt x="115" y="107"/>
                </a:lnTo>
                <a:lnTo>
                  <a:pt x="122" y="103"/>
                </a:lnTo>
                <a:lnTo>
                  <a:pt x="126" y="98"/>
                </a:lnTo>
                <a:lnTo>
                  <a:pt x="128" y="92"/>
                </a:lnTo>
                <a:lnTo>
                  <a:pt x="129" y="85"/>
                </a:lnTo>
                <a:lnTo>
                  <a:pt x="127" y="80"/>
                </a:lnTo>
                <a:lnTo>
                  <a:pt x="123" y="74"/>
                </a:lnTo>
                <a:lnTo>
                  <a:pt x="116" y="70"/>
                </a:lnTo>
                <a:lnTo>
                  <a:pt x="125" y="63"/>
                </a:lnTo>
                <a:lnTo>
                  <a:pt x="130" y="54"/>
                </a:lnTo>
                <a:lnTo>
                  <a:pt x="133" y="44"/>
                </a:lnTo>
                <a:lnTo>
                  <a:pt x="134" y="34"/>
                </a:lnTo>
                <a:lnTo>
                  <a:pt x="132" y="23"/>
                </a:lnTo>
                <a:lnTo>
                  <a:pt x="128" y="13"/>
                </a:lnTo>
                <a:lnTo>
                  <a:pt x="122" y="5"/>
                </a:lnTo>
                <a:lnTo>
                  <a:pt x="113" y="0"/>
                </a:lnTo>
                <a:lnTo>
                  <a:pt x="115" y="11"/>
                </a:lnTo>
                <a:lnTo>
                  <a:pt x="114" y="21"/>
                </a:lnTo>
                <a:lnTo>
                  <a:pt x="111" y="32"/>
                </a:lnTo>
                <a:lnTo>
                  <a:pt x="105" y="42"/>
                </a:lnTo>
                <a:lnTo>
                  <a:pt x="97" y="52"/>
                </a:lnTo>
                <a:lnTo>
                  <a:pt x="88" y="61"/>
                </a:lnTo>
                <a:lnTo>
                  <a:pt x="75" y="67"/>
                </a:lnTo>
                <a:lnTo>
                  <a:pt x="62" y="73"/>
                </a:lnTo>
                <a:lnTo>
                  <a:pt x="44" y="82"/>
                </a:lnTo>
                <a:lnTo>
                  <a:pt x="28" y="95"/>
                </a:lnTo>
                <a:lnTo>
                  <a:pt x="15" y="110"/>
                </a:lnTo>
                <a:lnTo>
                  <a:pt x="5" y="130"/>
                </a:lnTo>
                <a:lnTo>
                  <a:pt x="0" y="150"/>
                </a:lnTo>
                <a:lnTo>
                  <a:pt x="0" y="170"/>
                </a:lnTo>
                <a:lnTo>
                  <a:pt x="2" y="181"/>
                </a:lnTo>
                <a:lnTo>
                  <a:pt x="5" y="192"/>
                </a:lnTo>
                <a:lnTo>
                  <a:pt x="10" y="202"/>
                </a:lnTo>
                <a:lnTo>
                  <a:pt x="17" y="212"/>
                </a:lnTo>
                <a:lnTo>
                  <a:pt x="30" y="226"/>
                </a:lnTo>
                <a:lnTo>
                  <a:pt x="46" y="236"/>
                </a:lnTo>
                <a:lnTo>
                  <a:pt x="60" y="242"/>
                </a:lnTo>
                <a:lnTo>
                  <a:pt x="75" y="244"/>
                </a:lnTo>
                <a:lnTo>
                  <a:pt x="90" y="243"/>
                </a:lnTo>
                <a:lnTo>
                  <a:pt x="105" y="238"/>
                </a:lnTo>
                <a:lnTo>
                  <a:pt x="119" y="232"/>
                </a:lnTo>
                <a:lnTo>
                  <a:pt x="134" y="222"/>
                </a:lnTo>
                <a:lnTo>
                  <a:pt x="122" y="210"/>
                </a:lnTo>
                <a:lnTo>
                  <a:pt x="109" y="201"/>
                </a:lnTo>
                <a:lnTo>
                  <a:pt x="109" y="200"/>
                </a:lnTo>
                <a:lnTo>
                  <a:pt x="109" y="201"/>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29" name="Freeform 21"/>
          <xdr:cNvSpPr/>
        </xdr:nvSpPr>
        <xdr:spPr>
          <a:xfrm>
            <a:off x="765" y="540"/>
            <a:ext cx="33" cy="13"/>
          </a:xfrm>
          <a:custGeom>
            <a:avLst/>
            <a:gdLst>
              <a:gd name="T0" fmla="*/ 195 w 229"/>
              <a:gd name="T1" fmla="*/ 104 h 143"/>
              <a:gd name="T2" fmla="*/ 201 w 229"/>
              <a:gd name="T3" fmla="*/ 81 h 143"/>
              <a:gd name="T4" fmla="*/ 196 w 229"/>
              <a:gd name="T5" fmla="*/ 62 h 143"/>
              <a:gd name="T6" fmla="*/ 185 w 229"/>
              <a:gd name="T7" fmla="*/ 47 h 143"/>
              <a:gd name="T8" fmla="*/ 166 w 229"/>
              <a:gd name="T9" fmla="*/ 36 h 143"/>
              <a:gd name="T10" fmla="*/ 148 w 229"/>
              <a:gd name="T11" fmla="*/ 33 h 143"/>
              <a:gd name="T12" fmla="*/ 133 w 229"/>
              <a:gd name="T13" fmla="*/ 38 h 143"/>
              <a:gd name="T14" fmla="*/ 118 w 229"/>
              <a:gd name="T15" fmla="*/ 56 h 143"/>
              <a:gd name="T16" fmla="*/ 116 w 229"/>
              <a:gd name="T17" fmla="*/ 77 h 143"/>
              <a:gd name="T18" fmla="*/ 121 w 229"/>
              <a:gd name="T19" fmla="*/ 89 h 143"/>
              <a:gd name="T20" fmla="*/ 134 w 229"/>
              <a:gd name="T21" fmla="*/ 95 h 143"/>
              <a:gd name="T22" fmla="*/ 141 w 229"/>
              <a:gd name="T23" fmla="*/ 104 h 143"/>
              <a:gd name="T24" fmla="*/ 133 w 229"/>
              <a:gd name="T25" fmla="*/ 118 h 143"/>
              <a:gd name="T26" fmla="*/ 120 w 229"/>
              <a:gd name="T27" fmla="*/ 125 h 143"/>
              <a:gd name="T28" fmla="*/ 108 w 229"/>
              <a:gd name="T29" fmla="*/ 121 h 143"/>
              <a:gd name="T30" fmla="*/ 100 w 229"/>
              <a:gd name="T31" fmla="*/ 124 h 143"/>
              <a:gd name="T32" fmla="*/ 92 w 229"/>
              <a:gd name="T33" fmla="*/ 135 h 143"/>
              <a:gd name="T34" fmla="*/ 80 w 229"/>
              <a:gd name="T35" fmla="*/ 138 h 143"/>
              <a:gd name="T36" fmla="*/ 69 w 229"/>
              <a:gd name="T37" fmla="*/ 132 h 143"/>
              <a:gd name="T38" fmla="*/ 59 w 229"/>
              <a:gd name="T39" fmla="*/ 133 h 143"/>
              <a:gd name="T40" fmla="*/ 40 w 229"/>
              <a:gd name="T41" fmla="*/ 142 h 143"/>
              <a:gd name="T42" fmla="*/ 21 w 229"/>
              <a:gd name="T43" fmla="*/ 142 h 143"/>
              <a:gd name="T44" fmla="*/ 4 w 229"/>
              <a:gd name="T45" fmla="*/ 131 h 143"/>
              <a:gd name="T46" fmla="*/ 11 w 229"/>
              <a:gd name="T47" fmla="*/ 125 h 143"/>
              <a:gd name="T48" fmla="*/ 30 w 229"/>
              <a:gd name="T49" fmla="*/ 120 h 143"/>
              <a:gd name="T50" fmla="*/ 49 w 229"/>
              <a:gd name="T51" fmla="*/ 105 h 143"/>
              <a:gd name="T52" fmla="*/ 63 w 229"/>
              <a:gd name="T53" fmla="*/ 82 h 143"/>
              <a:gd name="T54" fmla="*/ 76 w 229"/>
              <a:gd name="T55" fmla="*/ 48 h 143"/>
              <a:gd name="T56" fmla="*/ 104 w 229"/>
              <a:gd name="T57" fmla="*/ 16 h 143"/>
              <a:gd name="T58" fmla="*/ 141 w 229"/>
              <a:gd name="T59" fmla="*/ 0 h 143"/>
              <a:gd name="T60" fmla="*/ 170 w 229"/>
              <a:gd name="T61" fmla="*/ 2 h 143"/>
              <a:gd name="T62" fmla="*/ 189 w 229"/>
              <a:gd name="T63" fmla="*/ 11 h 143"/>
              <a:gd name="T64" fmla="*/ 211 w 229"/>
              <a:gd name="T65" fmla="*/ 33 h 143"/>
              <a:gd name="T66" fmla="*/ 227 w 229"/>
              <a:gd name="T67" fmla="*/ 64 h 143"/>
              <a:gd name="T68" fmla="*/ 228 w 229"/>
              <a:gd name="T69" fmla="*/ 96 h 143"/>
              <a:gd name="T70" fmla="*/ 218 w 229"/>
              <a:gd name="T71" fmla="*/ 128 h 143"/>
              <a:gd name="T72" fmla="*/ 196 w 229"/>
              <a:gd name="T73" fmla="*/ 130 h 143"/>
              <a:gd name="T74" fmla="*/ 187 w 229"/>
              <a:gd name="T75" fmla="*/ 117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3">
                <a:moveTo>
                  <a:pt x="188" y="117"/>
                </a:moveTo>
                <a:lnTo>
                  <a:pt x="195" y="104"/>
                </a:lnTo>
                <a:lnTo>
                  <a:pt x="199" y="92"/>
                </a:lnTo>
                <a:lnTo>
                  <a:pt x="201" y="81"/>
                </a:lnTo>
                <a:lnTo>
                  <a:pt x="200" y="71"/>
                </a:lnTo>
                <a:lnTo>
                  <a:pt x="196" y="62"/>
                </a:lnTo>
                <a:lnTo>
                  <a:pt x="191" y="54"/>
                </a:lnTo>
                <a:lnTo>
                  <a:pt x="185" y="47"/>
                </a:lnTo>
                <a:lnTo>
                  <a:pt x="178" y="41"/>
                </a:lnTo>
                <a:lnTo>
                  <a:pt x="166" y="36"/>
                </a:lnTo>
                <a:lnTo>
                  <a:pt x="157" y="33"/>
                </a:lnTo>
                <a:lnTo>
                  <a:pt x="148" y="33"/>
                </a:lnTo>
                <a:lnTo>
                  <a:pt x="140" y="35"/>
                </a:lnTo>
                <a:lnTo>
                  <a:pt x="133" y="38"/>
                </a:lnTo>
                <a:lnTo>
                  <a:pt x="126" y="43"/>
                </a:lnTo>
                <a:lnTo>
                  <a:pt x="118" y="56"/>
                </a:lnTo>
                <a:lnTo>
                  <a:pt x="115" y="70"/>
                </a:lnTo>
                <a:lnTo>
                  <a:pt x="116" y="77"/>
                </a:lnTo>
                <a:lnTo>
                  <a:pt x="118" y="83"/>
                </a:lnTo>
                <a:lnTo>
                  <a:pt x="121" y="89"/>
                </a:lnTo>
                <a:lnTo>
                  <a:pt x="126" y="92"/>
                </a:lnTo>
                <a:lnTo>
                  <a:pt x="134" y="95"/>
                </a:lnTo>
                <a:lnTo>
                  <a:pt x="142" y="95"/>
                </a:lnTo>
                <a:lnTo>
                  <a:pt x="141" y="104"/>
                </a:lnTo>
                <a:lnTo>
                  <a:pt x="138" y="112"/>
                </a:lnTo>
                <a:lnTo>
                  <a:pt x="133" y="118"/>
                </a:lnTo>
                <a:lnTo>
                  <a:pt x="127" y="123"/>
                </a:lnTo>
                <a:lnTo>
                  <a:pt x="120" y="125"/>
                </a:lnTo>
                <a:lnTo>
                  <a:pt x="114" y="124"/>
                </a:lnTo>
                <a:lnTo>
                  <a:pt x="108" y="121"/>
                </a:lnTo>
                <a:lnTo>
                  <a:pt x="102" y="116"/>
                </a:lnTo>
                <a:lnTo>
                  <a:pt x="100" y="124"/>
                </a:lnTo>
                <a:lnTo>
                  <a:pt x="97" y="130"/>
                </a:lnTo>
                <a:lnTo>
                  <a:pt x="92" y="135"/>
                </a:lnTo>
                <a:lnTo>
                  <a:pt x="86" y="138"/>
                </a:lnTo>
                <a:lnTo>
                  <a:pt x="80" y="138"/>
                </a:lnTo>
                <a:lnTo>
                  <a:pt x="74" y="136"/>
                </a:lnTo>
                <a:lnTo>
                  <a:pt x="69" y="132"/>
                </a:lnTo>
                <a:lnTo>
                  <a:pt x="65" y="126"/>
                </a:lnTo>
                <a:lnTo>
                  <a:pt x="59" y="133"/>
                </a:lnTo>
                <a:lnTo>
                  <a:pt x="51" y="140"/>
                </a:lnTo>
                <a:lnTo>
                  <a:pt x="40" y="142"/>
                </a:lnTo>
                <a:lnTo>
                  <a:pt x="30" y="143"/>
                </a:lnTo>
                <a:lnTo>
                  <a:pt x="21" y="142"/>
                </a:lnTo>
                <a:lnTo>
                  <a:pt x="12" y="138"/>
                </a:lnTo>
                <a:lnTo>
                  <a:pt x="4" y="131"/>
                </a:lnTo>
                <a:lnTo>
                  <a:pt x="0" y="123"/>
                </a:lnTo>
                <a:lnTo>
                  <a:pt x="11" y="125"/>
                </a:lnTo>
                <a:lnTo>
                  <a:pt x="21" y="124"/>
                </a:lnTo>
                <a:lnTo>
                  <a:pt x="30" y="120"/>
                </a:lnTo>
                <a:lnTo>
                  <a:pt x="40" y="114"/>
                </a:lnTo>
                <a:lnTo>
                  <a:pt x="49" y="105"/>
                </a:lnTo>
                <a:lnTo>
                  <a:pt x="57" y="94"/>
                </a:lnTo>
                <a:lnTo>
                  <a:pt x="63" y="82"/>
                </a:lnTo>
                <a:lnTo>
                  <a:pt x="68" y="68"/>
                </a:lnTo>
                <a:lnTo>
                  <a:pt x="76" y="48"/>
                </a:lnTo>
                <a:lnTo>
                  <a:pt x="88" y="31"/>
                </a:lnTo>
                <a:lnTo>
                  <a:pt x="104" y="16"/>
                </a:lnTo>
                <a:lnTo>
                  <a:pt x="121" y="5"/>
                </a:lnTo>
                <a:lnTo>
                  <a:pt x="141" y="0"/>
                </a:lnTo>
                <a:lnTo>
                  <a:pt x="160" y="0"/>
                </a:lnTo>
                <a:lnTo>
                  <a:pt x="170" y="2"/>
                </a:lnTo>
                <a:lnTo>
                  <a:pt x="180" y="5"/>
                </a:lnTo>
                <a:lnTo>
                  <a:pt x="189" y="11"/>
                </a:lnTo>
                <a:lnTo>
                  <a:pt x="198" y="18"/>
                </a:lnTo>
                <a:lnTo>
                  <a:pt x="211" y="33"/>
                </a:lnTo>
                <a:lnTo>
                  <a:pt x="221" y="49"/>
                </a:lnTo>
                <a:lnTo>
                  <a:pt x="227" y="64"/>
                </a:lnTo>
                <a:lnTo>
                  <a:pt x="229" y="81"/>
                </a:lnTo>
                <a:lnTo>
                  <a:pt x="228" y="96"/>
                </a:lnTo>
                <a:lnTo>
                  <a:pt x="224" y="113"/>
                </a:lnTo>
                <a:lnTo>
                  <a:pt x="218" y="128"/>
                </a:lnTo>
                <a:lnTo>
                  <a:pt x="208" y="143"/>
                </a:lnTo>
                <a:lnTo>
                  <a:pt x="196" y="130"/>
                </a:lnTo>
                <a:lnTo>
                  <a:pt x="188" y="117"/>
                </a:lnTo>
                <a:lnTo>
                  <a:pt x="187" y="117"/>
                </a:lnTo>
                <a:lnTo>
                  <a:pt x="188" y="117"/>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30" name="Freeform 22"/>
          <xdr:cNvSpPr/>
        </xdr:nvSpPr>
        <xdr:spPr>
          <a:xfrm>
            <a:off x="284" y="515"/>
            <a:ext cx="19" cy="22"/>
          </a:xfrm>
          <a:custGeom>
            <a:avLst/>
            <a:gdLst>
              <a:gd name="T0" fmla="*/ 36 w 133"/>
              <a:gd name="T1" fmla="*/ 209 h 244"/>
              <a:gd name="T2" fmla="*/ 59 w 133"/>
              <a:gd name="T3" fmla="*/ 215 h 244"/>
              <a:gd name="T4" fmla="*/ 77 w 133"/>
              <a:gd name="T5" fmla="*/ 210 h 244"/>
              <a:gd name="T6" fmla="*/ 91 w 133"/>
              <a:gd name="T7" fmla="*/ 197 h 244"/>
              <a:gd name="T8" fmla="*/ 102 w 133"/>
              <a:gd name="T9" fmla="*/ 177 h 244"/>
              <a:gd name="T10" fmla="*/ 104 w 133"/>
              <a:gd name="T11" fmla="*/ 157 h 244"/>
              <a:gd name="T12" fmla="*/ 99 w 133"/>
              <a:gd name="T13" fmla="*/ 141 h 244"/>
              <a:gd name="T14" fmla="*/ 81 w 133"/>
              <a:gd name="T15" fmla="*/ 127 h 244"/>
              <a:gd name="T16" fmla="*/ 62 w 133"/>
              <a:gd name="T17" fmla="*/ 123 h 244"/>
              <a:gd name="T18" fmla="*/ 50 w 133"/>
              <a:gd name="T19" fmla="*/ 130 h 244"/>
              <a:gd name="T20" fmla="*/ 44 w 133"/>
              <a:gd name="T21" fmla="*/ 143 h 244"/>
              <a:gd name="T22" fmla="*/ 36 w 133"/>
              <a:gd name="T23" fmla="*/ 151 h 244"/>
              <a:gd name="T24" fmla="*/ 24 w 133"/>
              <a:gd name="T25" fmla="*/ 142 h 244"/>
              <a:gd name="T26" fmla="*/ 18 w 133"/>
              <a:gd name="T27" fmla="*/ 129 h 244"/>
              <a:gd name="T28" fmla="*/ 20 w 133"/>
              <a:gd name="T29" fmla="*/ 115 h 244"/>
              <a:gd name="T30" fmla="*/ 18 w 133"/>
              <a:gd name="T31" fmla="*/ 107 h 244"/>
              <a:gd name="T32" fmla="*/ 7 w 133"/>
              <a:gd name="T33" fmla="*/ 98 h 244"/>
              <a:gd name="T34" fmla="*/ 5 w 133"/>
              <a:gd name="T35" fmla="*/ 85 h 244"/>
              <a:gd name="T36" fmla="*/ 10 w 133"/>
              <a:gd name="T37" fmla="*/ 74 h 244"/>
              <a:gd name="T38" fmla="*/ 9 w 133"/>
              <a:gd name="T39" fmla="*/ 63 h 244"/>
              <a:gd name="T40" fmla="*/ 0 w 133"/>
              <a:gd name="T41" fmla="*/ 44 h 244"/>
              <a:gd name="T42" fmla="*/ 1 w 133"/>
              <a:gd name="T43" fmla="*/ 23 h 244"/>
              <a:gd name="T44" fmla="*/ 11 w 133"/>
              <a:gd name="T45" fmla="*/ 5 h 244"/>
              <a:gd name="T46" fmla="*/ 18 w 133"/>
              <a:gd name="T47" fmla="*/ 11 h 244"/>
              <a:gd name="T48" fmla="*/ 22 w 133"/>
              <a:gd name="T49" fmla="*/ 32 h 244"/>
              <a:gd name="T50" fmla="*/ 36 w 133"/>
              <a:gd name="T51" fmla="*/ 52 h 244"/>
              <a:gd name="T52" fmla="*/ 58 w 133"/>
              <a:gd name="T53" fmla="*/ 67 h 244"/>
              <a:gd name="T54" fmla="*/ 89 w 133"/>
              <a:gd name="T55" fmla="*/ 82 h 244"/>
              <a:gd name="T56" fmla="*/ 118 w 133"/>
              <a:gd name="T57" fmla="*/ 110 h 244"/>
              <a:gd name="T58" fmla="*/ 133 w 133"/>
              <a:gd name="T59" fmla="*/ 150 h 244"/>
              <a:gd name="T60" fmla="*/ 131 w 133"/>
              <a:gd name="T61" fmla="*/ 181 h 244"/>
              <a:gd name="T62" fmla="*/ 123 w 133"/>
              <a:gd name="T63" fmla="*/ 202 h 244"/>
              <a:gd name="T64" fmla="*/ 103 w 133"/>
              <a:gd name="T65" fmla="*/ 226 h 244"/>
              <a:gd name="T66" fmla="*/ 74 w 133"/>
              <a:gd name="T67" fmla="*/ 242 h 244"/>
              <a:gd name="T68" fmla="*/ 43 w 133"/>
              <a:gd name="T69" fmla="*/ 243 h 244"/>
              <a:gd name="T70" fmla="*/ 15 w 133"/>
              <a:gd name="T71" fmla="*/ 232 h 244"/>
              <a:gd name="T72" fmla="*/ 13 w 133"/>
              <a:gd name="T73" fmla="*/ 210 h 244"/>
              <a:gd name="T74" fmla="*/ 24 w 133"/>
              <a:gd name="T75" fmla="*/ 200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3" h="244">
                <a:moveTo>
                  <a:pt x="24" y="201"/>
                </a:moveTo>
                <a:lnTo>
                  <a:pt x="36" y="209"/>
                </a:lnTo>
                <a:lnTo>
                  <a:pt x="48" y="213"/>
                </a:lnTo>
                <a:lnTo>
                  <a:pt x="59" y="215"/>
                </a:lnTo>
                <a:lnTo>
                  <a:pt x="69" y="213"/>
                </a:lnTo>
                <a:lnTo>
                  <a:pt x="77" y="210"/>
                </a:lnTo>
                <a:lnTo>
                  <a:pt x="85" y="204"/>
                </a:lnTo>
                <a:lnTo>
                  <a:pt x="91" y="197"/>
                </a:lnTo>
                <a:lnTo>
                  <a:pt x="97" y="189"/>
                </a:lnTo>
                <a:lnTo>
                  <a:pt x="102" y="177"/>
                </a:lnTo>
                <a:lnTo>
                  <a:pt x="104" y="167"/>
                </a:lnTo>
                <a:lnTo>
                  <a:pt x="104" y="157"/>
                </a:lnTo>
                <a:lnTo>
                  <a:pt x="102" y="149"/>
                </a:lnTo>
                <a:lnTo>
                  <a:pt x="99" y="141"/>
                </a:lnTo>
                <a:lnTo>
                  <a:pt x="93" y="134"/>
                </a:lnTo>
                <a:lnTo>
                  <a:pt x="81" y="127"/>
                </a:lnTo>
                <a:lnTo>
                  <a:pt x="68" y="123"/>
                </a:lnTo>
                <a:lnTo>
                  <a:pt x="62" y="123"/>
                </a:lnTo>
                <a:lnTo>
                  <a:pt x="56" y="126"/>
                </a:lnTo>
                <a:lnTo>
                  <a:pt x="50" y="130"/>
                </a:lnTo>
                <a:lnTo>
                  <a:pt x="47" y="135"/>
                </a:lnTo>
                <a:lnTo>
                  <a:pt x="44" y="143"/>
                </a:lnTo>
                <a:lnTo>
                  <a:pt x="44" y="152"/>
                </a:lnTo>
                <a:lnTo>
                  <a:pt x="36" y="151"/>
                </a:lnTo>
                <a:lnTo>
                  <a:pt x="30" y="147"/>
                </a:lnTo>
                <a:lnTo>
                  <a:pt x="24" y="142"/>
                </a:lnTo>
                <a:lnTo>
                  <a:pt x="20" y="135"/>
                </a:lnTo>
                <a:lnTo>
                  <a:pt x="18" y="129"/>
                </a:lnTo>
                <a:lnTo>
                  <a:pt x="18" y="121"/>
                </a:lnTo>
                <a:lnTo>
                  <a:pt x="20" y="115"/>
                </a:lnTo>
                <a:lnTo>
                  <a:pt x="25" y="108"/>
                </a:lnTo>
                <a:lnTo>
                  <a:pt x="18" y="107"/>
                </a:lnTo>
                <a:lnTo>
                  <a:pt x="11" y="103"/>
                </a:lnTo>
                <a:lnTo>
                  <a:pt x="7" y="98"/>
                </a:lnTo>
                <a:lnTo>
                  <a:pt x="5" y="92"/>
                </a:lnTo>
                <a:lnTo>
                  <a:pt x="5" y="85"/>
                </a:lnTo>
                <a:lnTo>
                  <a:pt x="6" y="80"/>
                </a:lnTo>
                <a:lnTo>
                  <a:pt x="10" y="74"/>
                </a:lnTo>
                <a:lnTo>
                  <a:pt x="17" y="70"/>
                </a:lnTo>
                <a:lnTo>
                  <a:pt x="9" y="63"/>
                </a:lnTo>
                <a:lnTo>
                  <a:pt x="3" y="54"/>
                </a:lnTo>
                <a:lnTo>
                  <a:pt x="0" y="44"/>
                </a:lnTo>
                <a:lnTo>
                  <a:pt x="0" y="34"/>
                </a:lnTo>
                <a:lnTo>
                  <a:pt x="1" y="23"/>
                </a:lnTo>
                <a:lnTo>
                  <a:pt x="5" y="13"/>
                </a:lnTo>
                <a:lnTo>
                  <a:pt x="11" y="5"/>
                </a:lnTo>
                <a:lnTo>
                  <a:pt x="20" y="0"/>
                </a:lnTo>
                <a:lnTo>
                  <a:pt x="18" y="11"/>
                </a:lnTo>
                <a:lnTo>
                  <a:pt x="19" y="21"/>
                </a:lnTo>
                <a:lnTo>
                  <a:pt x="22" y="32"/>
                </a:lnTo>
                <a:lnTo>
                  <a:pt x="28" y="42"/>
                </a:lnTo>
                <a:lnTo>
                  <a:pt x="36" y="52"/>
                </a:lnTo>
                <a:lnTo>
                  <a:pt x="45" y="61"/>
                </a:lnTo>
                <a:lnTo>
                  <a:pt x="58" y="67"/>
                </a:lnTo>
                <a:lnTo>
                  <a:pt x="71" y="73"/>
                </a:lnTo>
                <a:lnTo>
                  <a:pt x="89" y="82"/>
                </a:lnTo>
                <a:lnTo>
                  <a:pt x="105" y="95"/>
                </a:lnTo>
                <a:lnTo>
                  <a:pt x="118" y="110"/>
                </a:lnTo>
                <a:lnTo>
                  <a:pt x="128" y="130"/>
                </a:lnTo>
                <a:lnTo>
                  <a:pt x="133" y="150"/>
                </a:lnTo>
                <a:lnTo>
                  <a:pt x="133" y="170"/>
                </a:lnTo>
                <a:lnTo>
                  <a:pt x="131" y="181"/>
                </a:lnTo>
                <a:lnTo>
                  <a:pt x="128" y="192"/>
                </a:lnTo>
                <a:lnTo>
                  <a:pt x="123" y="202"/>
                </a:lnTo>
                <a:lnTo>
                  <a:pt x="116" y="212"/>
                </a:lnTo>
                <a:lnTo>
                  <a:pt x="103" y="226"/>
                </a:lnTo>
                <a:lnTo>
                  <a:pt x="88" y="236"/>
                </a:lnTo>
                <a:lnTo>
                  <a:pt x="74" y="242"/>
                </a:lnTo>
                <a:lnTo>
                  <a:pt x="59" y="244"/>
                </a:lnTo>
                <a:lnTo>
                  <a:pt x="43" y="243"/>
                </a:lnTo>
                <a:lnTo>
                  <a:pt x="29" y="238"/>
                </a:lnTo>
                <a:lnTo>
                  <a:pt x="15" y="232"/>
                </a:lnTo>
                <a:lnTo>
                  <a:pt x="0" y="222"/>
                </a:lnTo>
                <a:lnTo>
                  <a:pt x="13" y="210"/>
                </a:lnTo>
                <a:lnTo>
                  <a:pt x="24" y="201"/>
                </a:lnTo>
                <a:lnTo>
                  <a:pt x="24" y="200"/>
                </a:lnTo>
                <a:lnTo>
                  <a:pt x="24" y="201"/>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sp macro="" textlink="">
        <xdr:nvSpPr>
          <xdr:cNvPr id="43031" name="Freeform 23"/>
          <xdr:cNvSpPr/>
        </xdr:nvSpPr>
        <xdr:spPr>
          <a:xfrm>
            <a:off x="308" y="540"/>
            <a:ext cx="33" cy="13"/>
          </a:xfrm>
          <a:custGeom>
            <a:avLst/>
            <a:gdLst>
              <a:gd name="T0" fmla="*/ 33 w 229"/>
              <a:gd name="T1" fmla="*/ 104 h 143"/>
              <a:gd name="T2" fmla="*/ 28 w 229"/>
              <a:gd name="T3" fmla="*/ 81 h 143"/>
              <a:gd name="T4" fmla="*/ 32 w 229"/>
              <a:gd name="T5" fmla="*/ 62 h 143"/>
              <a:gd name="T6" fmla="*/ 44 w 229"/>
              <a:gd name="T7" fmla="*/ 47 h 143"/>
              <a:gd name="T8" fmla="*/ 63 w 229"/>
              <a:gd name="T9" fmla="*/ 36 h 143"/>
              <a:gd name="T10" fmla="*/ 81 w 229"/>
              <a:gd name="T11" fmla="*/ 33 h 143"/>
              <a:gd name="T12" fmla="*/ 96 w 229"/>
              <a:gd name="T13" fmla="*/ 38 h 143"/>
              <a:gd name="T14" fmla="*/ 110 w 229"/>
              <a:gd name="T15" fmla="*/ 56 h 143"/>
              <a:gd name="T16" fmla="*/ 112 w 229"/>
              <a:gd name="T17" fmla="*/ 77 h 143"/>
              <a:gd name="T18" fmla="*/ 107 w 229"/>
              <a:gd name="T19" fmla="*/ 89 h 143"/>
              <a:gd name="T20" fmla="*/ 94 w 229"/>
              <a:gd name="T21" fmla="*/ 95 h 143"/>
              <a:gd name="T22" fmla="*/ 87 w 229"/>
              <a:gd name="T23" fmla="*/ 104 h 143"/>
              <a:gd name="T24" fmla="*/ 95 w 229"/>
              <a:gd name="T25" fmla="*/ 118 h 143"/>
              <a:gd name="T26" fmla="*/ 108 w 229"/>
              <a:gd name="T27" fmla="*/ 125 h 143"/>
              <a:gd name="T28" fmla="*/ 120 w 229"/>
              <a:gd name="T29" fmla="*/ 121 h 143"/>
              <a:gd name="T30" fmla="*/ 128 w 229"/>
              <a:gd name="T31" fmla="*/ 124 h 143"/>
              <a:gd name="T32" fmla="*/ 136 w 229"/>
              <a:gd name="T33" fmla="*/ 135 h 143"/>
              <a:gd name="T34" fmla="*/ 149 w 229"/>
              <a:gd name="T35" fmla="*/ 138 h 143"/>
              <a:gd name="T36" fmla="*/ 160 w 229"/>
              <a:gd name="T37" fmla="*/ 132 h 143"/>
              <a:gd name="T38" fmla="*/ 170 w 229"/>
              <a:gd name="T39" fmla="*/ 133 h 143"/>
              <a:gd name="T40" fmla="*/ 188 w 229"/>
              <a:gd name="T41" fmla="*/ 142 h 143"/>
              <a:gd name="T42" fmla="*/ 208 w 229"/>
              <a:gd name="T43" fmla="*/ 142 h 143"/>
              <a:gd name="T44" fmla="*/ 224 w 229"/>
              <a:gd name="T45" fmla="*/ 131 h 143"/>
              <a:gd name="T46" fmla="*/ 218 w 229"/>
              <a:gd name="T47" fmla="*/ 125 h 143"/>
              <a:gd name="T48" fmla="*/ 199 w 229"/>
              <a:gd name="T49" fmla="*/ 120 h 143"/>
              <a:gd name="T50" fmla="*/ 180 w 229"/>
              <a:gd name="T51" fmla="*/ 105 h 143"/>
              <a:gd name="T52" fmla="*/ 165 w 229"/>
              <a:gd name="T53" fmla="*/ 82 h 143"/>
              <a:gd name="T54" fmla="*/ 152 w 229"/>
              <a:gd name="T55" fmla="*/ 48 h 143"/>
              <a:gd name="T56" fmla="*/ 124 w 229"/>
              <a:gd name="T57" fmla="*/ 16 h 143"/>
              <a:gd name="T58" fmla="*/ 87 w 229"/>
              <a:gd name="T59" fmla="*/ 0 h 143"/>
              <a:gd name="T60" fmla="*/ 59 w 229"/>
              <a:gd name="T61" fmla="*/ 2 h 143"/>
              <a:gd name="T62" fmla="*/ 39 w 229"/>
              <a:gd name="T63" fmla="*/ 11 h 143"/>
              <a:gd name="T64" fmla="*/ 17 w 229"/>
              <a:gd name="T65" fmla="*/ 33 h 143"/>
              <a:gd name="T66" fmla="*/ 2 w 229"/>
              <a:gd name="T67" fmla="*/ 64 h 143"/>
              <a:gd name="T68" fmla="*/ 1 w 229"/>
              <a:gd name="T69" fmla="*/ 96 h 143"/>
              <a:gd name="T70" fmla="*/ 11 w 229"/>
              <a:gd name="T71" fmla="*/ 128 h 143"/>
              <a:gd name="T72" fmla="*/ 33 w 229"/>
              <a:gd name="T73" fmla="*/ 130 h 143"/>
              <a:gd name="T74" fmla="*/ 40 w 229"/>
              <a:gd name="T75" fmla="*/ 117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3">
                <a:moveTo>
                  <a:pt x="41" y="117"/>
                </a:moveTo>
                <a:lnTo>
                  <a:pt x="33" y="104"/>
                </a:lnTo>
                <a:lnTo>
                  <a:pt x="29" y="92"/>
                </a:lnTo>
                <a:lnTo>
                  <a:pt x="28" y="81"/>
                </a:lnTo>
                <a:lnTo>
                  <a:pt x="29" y="71"/>
                </a:lnTo>
                <a:lnTo>
                  <a:pt x="32" y="62"/>
                </a:lnTo>
                <a:lnTo>
                  <a:pt x="37" y="54"/>
                </a:lnTo>
                <a:lnTo>
                  <a:pt x="44" y="47"/>
                </a:lnTo>
                <a:lnTo>
                  <a:pt x="52" y="41"/>
                </a:lnTo>
                <a:lnTo>
                  <a:pt x="63" y="36"/>
                </a:lnTo>
                <a:lnTo>
                  <a:pt x="73" y="33"/>
                </a:lnTo>
                <a:lnTo>
                  <a:pt x="81" y="33"/>
                </a:lnTo>
                <a:lnTo>
                  <a:pt x="89" y="35"/>
                </a:lnTo>
                <a:lnTo>
                  <a:pt x="96" y="38"/>
                </a:lnTo>
                <a:lnTo>
                  <a:pt x="102" y="43"/>
                </a:lnTo>
                <a:lnTo>
                  <a:pt x="110" y="56"/>
                </a:lnTo>
                <a:lnTo>
                  <a:pt x="113" y="70"/>
                </a:lnTo>
                <a:lnTo>
                  <a:pt x="112" y="77"/>
                </a:lnTo>
                <a:lnTo>
                  <a:pt x="110" y="83"/>
                </a:lnTo>
                <a:lnTo>
                  <a:pt x="107" y="89"/>
                </a:lnTo>
                <a:lnTo>
                  <a:pt x="102" y="92"/>
                </a:lnTo>
                <a:lnTo>
                  <a:pt x="94" y="95"/>
                </a:lnTo>
                <a:lnTo>
                  <a:pt x="86" y="95"/>
                </a:lnTo>
                <a:lnTo>
                  <a:pt x="87" y="104"/>
                </a:lnTo>
                <a:lnTo>
                  <a:pt x="90" y="112"/>
                </a:lnTo>
                <a:lnTo>
                  <a:pt x="95" y="118"/>
                </a:lnTo>
                <a:lnTo>
                  <a:pt x="101" y="123"/>
                </a:lnTo>
                <a:lnTo>
                  <a:pt x="108" y="125"/>
                </a:lnTo>
                <a:lnTo>
                  <a:pt x="114" y="124"/>
                </a:lnTo>
                <a:lnTo>
                  <a:pt x="120" y="121"/>
                </a:lnTo>
                <a:lnTo>
                  <a:pt x="126" y="116"/>
                </a:lnTo>
                <a:lnTo>
                  <a:pt x="128" y="124"/>
                </a:lnTo>
                <a:lnTo>
                  <a:pt x="131" y="130"/>
                </a:lnTo>
                <a:lnTo>
                  <a:pt x="136" y="135"/>
                </a:lnTo>
                <a:lnTo>
                  <a:pt x="143" y="138"/>
                </a:lnTo>
                <a:lnTo>
                  <a:pt x="149" y="138"/>
                </a:lnTo>
                <a:lnTo>
                  <a:pt x="155" y="136"/>
                </a:lnTo>
                <a:lnTo>
                  <a:pt x="160" y="132"/>
                </a:lnTo>
                <a:lnTo>
                  <a:pt x="164" y="126"/>
                </a:lnTo>
                <a:lnTo>
                  <a:pt x="170" y="133"/>
                </a:lnTo>
                <a:lnTo>
                  <a:pt x="178" y="140"/>
                </a:lnTo>
                <a:lnTo>
                  <a:pt x="188" y="142"/>
                </a:lnTo>
                <a:lnTo>
                  <a:pt x="198" y="143"/>
                </a:lnTo>
                <a:lnTo>
                  <a:pt x="208" y="142"/>
                </a:lnTo>
                <a:lnTo>
                  <a:pt x="216" y="138"/>
                </a:lnTo>
                <a:lnTo>
                  <a:pt x="224" y="131"/>
                </a:lnTo>
                <a:lnTo>
                  <a:pt x="229" y="123"/>
                </a:lnTo>
                <a:lnTo>
                  <a:pt x="218" y="125"/>
                </a:lnTo>
                <a:lnTo>
                  <a:pt x="208" y="124"/>
                </a:lnTo>
                <a:lnTo>
                  <a:pt x="199" y="120"/>
                </a:lnTo>
                <a:lnTo>
                  <a:pt x="189" y="114"/>
                </a:lnTo>
                <a:lnTo>
                  <a:pt x="180" y="105"/>
                </a:lnTo>
                <a:lnTo>
                  <a:pt x="172" y="94"/>
                </a:lnTo>
                <a:lnTo>
                  <a:pt x="165" y="82"/>
                </a:lnTo>
                <a:lnTo>
                  <a:pt x="160" y="68"/>
                </a:lnTo>
                <a:lnTo>
                  <a:pt x="152" y="48"/>
                </a:lnTo>
                <a:lnTo>
                  <a:pt x="140" y="31"/>
                </a:lnTo>
                <a:lnTo>
                  <a:pt x="124" y="16"/>
                </a:lnTo>
                <a:lnTo>
                  <a:pt x="107" y="5"/>
                </a:lnTo>
                <a:lnTo>
                  <a:pt x="87" y="0"/>
                </a:lnTo>
                <a:lnTo>
                  <a:pt x="68" y="0"/>
                </a:lnTo>
                <a:lnTo>
                  <a:pt x="59" y="2"/>
                </a:lnTo>
                <a:lnTo>
                  <a:pt x="48" y="5"/>
                </a:lnTo>
                <a:lnTo>
                  <a:pt x="39" y="11"/>
                </a:lnTo>
                <a:lnTo>
                  <a:pt x="30" y="18"/>
                </a:lnTo>
                <a:lnTo>
                  <a:pt x="17" y="33"/>
                </a:lnTo>
                <a:lnTo>
                  <a:pt x="7" y="49"/>
                </a:lnTo>
                <a:lnTo>
                  <a:pt x="2" y="64"/>
                </a:lnTo>
                <a:lnTo>
                  <a:pt x="0" y="81"/>
                </a:lnTo>
                <a:lnTo>
                  <a:pt x="1" y="96"/>
                </a:lnTo>
                <a:lnTo>
                  <a:pt x="5" y="113"/>
                </a:lnTo>
                <a:lnTo>
                  <a:pt x="11" y="128"/>
                </a:lnTo>
                <a:lnTo>
                  <a:pt x="21" y="143"/>
                </a:lnTo>
                <a:lnTo>
                  <a:pt x="33" y="130"/>
                </a:lnTo>
                <a:lnTo>
                  <a:pt x="41" y="117"/>
                </a:lnTo>
                <a:lnTo>
                  <a:pt x="40" y="117"/>
                </a:lnTo>
                <a:lnTo>
                  <a:pt x="41" y="117"/>
                </a:lnTo>
                <a:close/>
              </a:path>
            </a:pathLst>
          </a:custGeom>
          <a:solidFill>
            <a:srgbClr val="000065"/>
          </a:solidFill>
          <a:ln>
            <a:noFill/>
          </a:ln>
          <a:extLst>
            <a:ext uri="{91240B29-F687-4F45-9708-019B960494DF}">
              <a14:hiddenLine xmlns:a14="http://schemas.microsoft.com/office/drawing/2010/main" w="9525">
                <a:solidFill>
                  <a:srgbClr val="000000"/>
                </a:solidFill>
                <a:round/>
              </a14:hiddenLine>
            </a:ext>
          </a:extLst>
        </xdr:spPr>
      </xdr:sp>
    </xdr:grpSp>
    <xdr:clientData/>
  </xdr:twoCellAnchor>
  <xdr:twoCellAnchor editAs="oneCell">
    <xdr:from>
      <xdr:col>1</xdr:col>
      <xdr:colOff>2206625</xdr:colOff>
      <xdr:row>0</xdr:row>
      <xdr:rowOff>210342</xdr:rowOff>
    </xdr:from>
    <xdr:to>
      <xdr:col>2</xdr:col>
      <xdr:colOff>587374</xdr:colOff>
      <xdr:row>0</xdr:row>
      <xdr:rowOff>1248701</xdr:rowOff>
    </xdr:to>
    <xdr:pic>
      <xdr:nvPicPr>
        <xdr:cNvPr id="28" name="Picture 2" descr="C:\Users\yismail\Desktop\PSA-circle (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1875" y="210342"/>
          <a:ext cx="1015999" cy="1038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200025</xdr:rowOff>
    </xdr:to>
    <xdr:pic>
      <xdr:nvPicPr>
        <xdr:cNvPr id="134491"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899765" y="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200025</xdr:rowOff>
    </xdr:to>
    <xdr:pic>
      <xdr:nvPicPr>
        <xdr:cNvPr id="134494"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555220" y="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3037417</xdr:colOff>
      <xdr:row>0</xdr:row>
      <xdr:rowOff>127001</xdr:rowOff>
    </xdr:from>
    <xdr:to>
      <xdr:col>12</xdr:col>
      <xdr:colOff>274890</xdr:colOff>
      <xdr:row>3</xdr:row>
      <xdr:rowOff>184128</xdr:rowOff>
    </xdr:to>
    <xdr:pic>
      <xdr:nvPicPr>
        <xdr:cNvPr id="2" name="Picture 1"/>
        <xdr:cNvPicPr>
          <a:picLocks noChangeAspect="1"/>
        </xdr:cNvPicPr>
      </xdr:nvPicPr>
      <xdr:blipFill>
        <a:blip xmlns:r="http://schemas.openxmlformats.org/officeDocument/2006/relationships" r:embed="rId3"/>
        <a:stretch>
          <a:fillRect/>
        </a:stretch>
      </xdr:blipFill>
      <xdr:spPr>
        <a:xfrm>
          <a:off x="13779500" y="127001"/>
          <a:ext cx="719390" cy="7132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18290</xdr:colOff>
      <xdr:row>4</xdr:row>
      <xdr:rowOff>189032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47675"/>
          <a:ext cx="18290" cy="646232"/>
        </a:xfrm>
        <a:prstGeom prst="rect">
          <a:avLst/>
        </a:prstGeom>
      </xdr:spPr>
    </xdr:pic>
    <xdr:clientData/>
  </xdr:twoCellAnchor>
  <xdr:twoCellAnchor editAs="oneCell">
    <xdr:from>
      <xdr:col>9</xdr:col>
      <xdr:colOff>752475</xdr:colOff>
      <xdr:row>0</xdr:row>
      <xdr:rowOff>180975</xdr:rowOff>
    </xdr:from>
    <xdr:to>
      <xdr:col>9</xdr:col>
      <xdr:colOff>1471865</xdr:colOff>
      <xdr:row>3</xdr:row>
      <xdr:rowOff>189419</xdr:rowOff>
    </xdr:to>
    <xdr:pic>
      <xdr:nvPicPr>
        <xdr:cNvPr id="8" name="Picture 7"/>
        <xdr:cNvPicPr>
          <a:picLocks noChangeAspect="1"/>
        </xdr:cNvPicPr>
      </xdr:nvPicPr>
      <xdr:blipFill>
        <a:blip xmlns:r="http://schemas.openxmlformats.org/officeDocument/2006/relationships" r:embed="rId2"/>
        <a:stretch>
          <a:fillRect/>
        </a:stretch>
      </xdr:blipFill>
      <xdr:spPr>
        <a:xfrm>
          <a:off x="9744075" y="180975"/>
          <a:ext cx="719390" cy="7132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744855</xdr:colOff>
      <xdr:row>0</xdr:row>
      <xdr:rowOff>0</xdr:rowOff>
    </xdr:from>
    <xdr:to>
      <xdr:col>4</xdr:col>
      <xdr:colOff>9525</xdr:colOff>
      <xdr:row>0</xdr:row>
      <xdr:rowOff>180975</xdr:rowOff>
    </xdr:to>
    <xdr:pic>
      <xdr:nvPicPr>
        <xdr:cNvPr id="94185"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524115" y="304800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47625</xdr:rowOff>
    </xdr:from>
    <xdr:to>
      <xdr:col>0</xdr:col>
      <xdr:colOff>5289550</xdr:colOff>
      <xdr:row>0</xdr:row>
      <xdr:rowOff>2867025</xdr:rowOff>
    </xdr:to>
    <xdr:pic>
      <xdr:nvPicPr>
        <xdr:cNvPr id="94186"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5725" y="3095625"/>
          <a:ext cx="520382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2942167</xdr:colOff>
      <xdr:row>1</xdr:row>
      <xdr:rowOff>10583</xdr:rowOff>
    </xdr:from>
    <xdr:to>
      <xdr:col>12</xdr:col>
      <xdr:colOff>179640</xdr:colOff>
      <xdr:row>4</xdr:row>
      <xdr:rowOff>14794</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0250" y="201083"/>
          <a:ext cx="719390" cy="7132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3486150</xdr:colOff>
      <xdr:row>0</xdr:row>
      <xdr:rowOff>180975</xdr:rowOff>
    </xdr:from>
    <xdr:to>
      <xdr:col>9</xdr:col>
      <xdr:colOff>290765</xdr:colOff>
      <xdr:row>3</xdr:row>
      <xdr:rowOff>189419</xdr:rowOff>
    </xdr:to>
    <xdr:pic>
      <xdr:nvPicPr>
        <xdr:cNvPr id="2" name="Picture 1"/>
        <xdr:cNvPicPr>
          <a:picLocks noChangeAspect="1"/>
        </xdr:cNvPicPr>
      </xdr:nvPicPr>
      <xdr:blipFill>
        <a:blip xmlns:r="http://schemas.openxmlformats.org/officeDocument/2006/relationships" r:embed="rId1"/>
        <a:stretch>
          <a:fillRect/>
        </a:stretch>
      </xdr:blipFill>
      <xdr:spPr>
        <a:xfrm>
          <a:off x="11849100" y="180975"/>
          <a:ext cx="719390" cy="71329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0</xdr:row>
      <xdr:rowOff>28575</xdr:rowOff>
    </xdr:from>
    <xdr:to>
      <xdr:col>4</xdr:col>
      <xdr:colOff>0</xdr:colOff>
      <xdr:row>1</xdr:row>
      <xdr:rowOff>66675</xdr:rowOff>
    </xdr:to>
    <xdr:pic>
      <xdr:nvPicPr>
        <xdr:cNvPr id="102097"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5198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28575</xdr:rowOff>
    </xdr:from>
    <xdr:to>
      <xdr:col>4</xdr:col>
      <xdr:colOff>0</xdr:colOff>
      <xdr:row>1</xdr:row>
      <xdr:rowOff>66675</xdr:rowOff>
    </xdr:to>
    <xdr:pic>
      <xdr:nvPicPr>
        <xdr:cNvPr id="102098"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5198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1400175</xdr:colOff>
      <xdr:row>0</xdr:row>
      <xdr:rowOff>142875</xdr:rowOff>
    </xdr:from>
    <xdr:to>
      <xdr:col>5</xdr:col>
      <xdr:colOff>2119565</xdr:colOff>
      <xdr:row>2</xdr:row>
      <xdr:rowOff>27494</xdr:rowOff>
    </xdr:to>
    <xdr:pic>
      <xdr:nvPicPr>
        <xdr:cNvPr id="3" name="Picture 2"/>
        <xdr:cNvPicPr>
          <a:picLocks noChangeAspect="1"/>
        </xdr:cNvPicPr>
      </xdr:nvPicPr>
      <xdr:blipFill>
        <a:blip xmlns:r="http://schemas.openxmlformats.org/officeDocument/2006/relationships" r:embed="rId2"/>
        <a:stretch>
          <a:fillRect/>
        </a:stretch>
      </xdr:blipFill>
      <xdr:spPr>
        <a:xfrm>
          <a:off x="6677025" y="142875"/>
          <a:ext cx="719390" cy="71329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652145</xdr:colOff>
      <xdr:row>0</xdr:row>
      <xdr:rowOff>28575</xdr:rowOff>
    </xdr:from>
    <xdr:to>
      <xdr:col>10</xdr:col>
      <xdr:colOff>0</xdr:colOff>
      <xdr:row>2</xdr:row>
      <xdr:rowOff>171450</xdr:rowOff>
    </xdr:to>
    <xdr:pic>
      <xdr:nvPicPr>
        <xdr:cNvPr id="136425"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566275" y="28575"/>
          <a:ext cx="0" cy="58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142875</xdr:rowOff>
    </xdr:to>
    <xdr:pic>
      <xdr:nvPicPr>
        <xdr:cNvPr id="136426"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093575" y="0"/>
          <a:ext cx="0" cy="58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652145</xdr:colOff>
      <xdr:row>0</xdr:row>
      <xdr:rowOff>28575</xdr:rowOff>
    </xdr:from>
    <xdr:to>
      <xdr:col>10</xdr:col>
      <xdr:colOff>0</xdr:colOff>
      <xdr:row>2</xdr:row>
      <xdr:rowOff>123825</xdr:rowOff>
    </xdr:to>
    <xdr:pic>
      <xdr:nvPicPr>
        <xdr:cNvPr id="136427" name="Picture 8" descr="log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9566275" y="28575"/>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123825</xdr:rowOff>
    </xdr:to>
    <xdr:pic>
      <xdr:nvPicPr>
        <xdr:cNvPr id="136428"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093575" y="0"/>
          <a:ext cx="0" cy="56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3107531</xdr:colOff>
      <xdr:row>1</xdr:row>
      <xdr:rowOff>11907</xdr:rowOff>
    </xdr:from>
    <xdr:to>
      <xdr:col>12</xdr:col>
      <xdr:colOff>171702</xdr:colOff>
      <xdr:row>4</xdr:row>
      <xdr:rowOff>1301</xdr:rowOff>
    </xdr:to>
    <xdr:pic>
      <xdr:nvPicPr>
        <xdr:cNvPr id="2" name="Picture 1"/>
        <xdr:cNvPicPr>
          <a:picLocks noChangeAspect="1"/>
        </xdr:cNvPicPr>
      </xdr:nvPicPr>
      <xdr:blipFill>
        <a:blip xmlns:r="http://schemas.openxmlformats.org/officeDocument/2006/relationships" r:embed="rId4"/>
        <a:stretch>
          <a:fillRect/>
        </a:stretch>
      </xdr:blipFill>
      <xdr:spPr>
        <a:xfrm>
          <a:off x="13585031" y="202407"/>
          <a:ext cx="719390" cy="71329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2643187</xdr:colOff>
      <xdr:row>1</xdr:row>
      <xdr:rowOff>11906</xdr:rowOff>
    </xdr:from>
    <xdr:to>
      <xdr:col>13</xdr:col>
      <xdr:colOff>135984</xdr:colOff>
      <xdr:row>4</xdr:row>
      <xdr:rowOff>1300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82625" y="202406"/>
          <a:ext cx="719390" cy="7132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161925</xdr:rowOff>
    </xdr:to>
    <xdr:pic>
      <xdr:nvPicPr>
        <xdr:cNvPr id="14757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6884650" y="0"/>
          <a:ext cx="0" cy="60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161925</xdr:rowOff>
    </xdr:to>
    <xdr:pic>
      <xdr:nvPicPr>
        <xdr:cNvPr id="147582"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4527530" y="0"/>
          <a:ext cx="0" cy="60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1809750</xdr:colOff>
      <xdr:row>1</xdr:row>
      <xdr:rowOff>15875</xdr:rowOff>
    </xdr:from>
    <xdr:to>
      <xdr:col>11</xdr:col>
      <xdr:colOff>2521202</xdr:colOff>
      <xdr:row>4</xdr:row>
      <xdr:rowOff>26700</xdr:rowOff>
    </xdr:to>
    <xdr:pic>
      <xdr:nvPicPr>
        <xdr:cNvPr id="4" name="Picture 3"/>
        <xdr:cNvPicPr>
          <a:picLocks noChangeAspect="1"/>
        </xdr:cNvPicPr>
      </xdr:nvPicPr>
      <xdr:blipFill>
        <a:blip xmlns:r="http://schemas.openxmlformats.org/officeDocument/2006/relationships" r:embed="rId3"/>
        <a:stretch>
          <a:fillRect/>
        </a:stretch>
      </xdr:blipFill>
      <xdr:spPr>
        <a:xfrm>
          <a:off x="15398750" y="206375"/>
          <a:ext cx="711452" cy="72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3037416</xdr:colOff>
      <xdr:row>0</xdr:row>
      <xdr:rowOff>169333</xdr:rowOff>
    </xdr:from>
    <xdr:to>
      <xdr:col>10</xdr:col>
      <xdr:colOff>258210</xdr:colOff>
      <xdr:row>3</xdr:row>
      <xdr:rowOff>196320</xdr:rowOff>
    </xdr:to>
    <xdr:pic>
      <xdr:nvPicPr>
        <xdr:cNvPr id="4" name="Picture 3"/>
        <xdr:cNvPicPr>
          <a:picLocks noChangeAspect="1"/>
        </xdr:cNvPicPr>
      </xdr:nvPicPr>
      <xdr:blipFill>
        <a:blip xmlns:r="http://schemas.openxmlformats.org/officeDocument/2006/relationships" r:embed="rId1"/>
        <a:stretch>
          <a:fillRect/>
        </a:stretch>
      </xdr:blipFill>
      <xdr:spPr>
        <a:xfrm>
          <a:off x="12869333" y="169333"/>
          <a:ext cx="713294" cy="7254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82840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1457325</xdr:colOff>
          <xdr:row>1</xdr:row>
          <xdr:rowOff>57150</xdr:rowOff>
        </xdr:from>
        <xdr:to>
          <xdr:col>3</xdr:col>
          <xdr:colOff>2343150</xdr:colOff>
          <xdr:row>1</xdr:row>
          <xdr:rowOff>590550</xdr:rowOff>
        </xdr:to>
        <xdr:sp macro="" textlink="">
          <xdr:nvSpPr>
            <xdr:cNvPr id="44033" name="Object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3067051</xdr:colOff>
      <xdr:row>0</xdr:row>
      <xdr:rowOff>0</xdr:rowOff>
    </xdr:from>
    <xdr:to>
      <xdr:col>3</xdr:col>
      <xdr:colOff>3895725</xdr:colOff>
      <xdr:row>2</xdr:row>
      <xdr:rowOff>208942</xdr:rowOff>
    </xdr:to>
    <xdr:pic>
      <xdr:nvPicPr>
        <xdr:cNvPr id="6" name="Picture 5"/>
        <xdr:cNvPicPr>
          <a:picLocks noChangeAspect="1"/>
        </xdr:cNvPicPr>
      </xdr:nvPicPr>
      <xdr:blipFill>
        <a:blip xmlns:r="http://schemas.openxmlformats.org/officeDocument/2006/relationships" r:embed="rId1"/>
        <a:stretch>
          <a:fillRect/>
        </a:stretch>
      </xdr:blipFill>
      <xdr:spPr>
        <a:xfrm>
          <a:off x="8724901" y="0"/>
          <a:ext cx="828674" cy="704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6012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0</xdr:row>
      <xdr:rowOff>66676</xdr:rowOff>
    </xdr:from>
    <xdr:to>
      <xdr:col>4</xdr:col>
      <xdr:colOff>982103</xdr:colOff>
      <xdr:row>1</xdr:row>
      <xdr:rowOff>9525</xdr:rowOff>
    </xdr:to>
    <xdr:pic>
      <xdr:nvPicPr>
        <xdr:cNvPr id="6" name="Picture 5"/>
        <xdr:cNvPicPr>
          <a:picLocks noChangeAspect="1"/>
        </xdr:cNvPicPr>
      </xdr:nvPicPr>
      <xdr:blipFill>
        <a:blip xmlns:r="http://schemas.openxmlformats.org/officeDocument/2006/relationships" r:embed="rId2"/>
        <a:stretch>
          <a:fillRect/>
        </a:stretch>
      </xdr:blipFill>
      <xdr:spPr>
        <a:xfrm>
          <a:off x="8429625" y="66676"/>
          <a:ext cx="743978" cy="733424"/>
        </a:xfrm>
        <a:prstGeom prst="rect">
          <a:avLst/>
        </a:prstGeom>
      </xdr:spPr>
    </xdr:pic>
    <xdr:clientData/>
  </xdr:twoCellAnchor>
  <xdr:twoCellAnchor editAs="oneCell">
    <xdr:from>
      <xdr:col>0</xdr:col>
      <xdr:colOff>0</xdr:colOff>
      <xdr:row>3</xdr:row>
      <xdr:rowOff>0</xdr:rowOff>
    </xdr:from>
    <xdr:to>
      <xdr:col>0</xdr:col>
      <xdr:colOff>859611</xdr:colOff>
      <xdr:row>3</xdr:row>
      <xdr:rowOff>847417</xdr:rowOff>
    </xdr:to>
    <xdr:pic>
      <xdr:nvPicPr>
        <xdr:cNvPr id="7" name="Picture 6"/>
        <xdr:cNvPicPr>
          <a:picLocks noChangeAspect="1"/>
        </xdr:cNvPicPr>
      </xdr:nvPicPr>
      <xdr:blipFill>
        <a:blip xmlns:r="http://schemas.openxmlformats.org/officeDocument/2006/relationships" r:embed="rId2"/>
        <a:stretch>
          <a:fillRect/>
        </a:stretch>
      </xdr:blipFill>
      <xdr:spPr>
        <a:xfrm>
          <a:off x="0" y="1781175"/>
          <a:ext cx="859611" cy="847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60056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238126</xdr:colOff>
      <xdr:row>0</xdr:row>
      <xdr:rowOff>47626</xdr:rowOff>
    </xdr:from>
    <xdr:to>
      <xdr:col>4</xdr:col>
      <xdr:colOff>971550</xdr:colOff>
      <xdr:row>1</xdr:row>
      <xdr:rowOff>141996</xdr:rowOff>
    </xdr:to>
    <xdr:pic>
      <xdr:nvPicPr>
        <xdr:cNvPr id="8" name="Picture 7"/>
        <xdr:cNvPicPr>
          <a:picLocks noChangeAspect="1"/>
        </xdr:cNvPicPr>
      </xdr:nvPicPr>
      <xdr:blipFill>
        <a:blip xmlns:r="http://schemas.openxmlformats.org/officeDocument/2006/relationships" r:embed="rId2"/>
        <a:stretch>
          <a:fillRect/>
        </a:stretch>
      </xdr:blipFill>
      <xdr:spPr>
        <a:xfrm>
          <a:off x="8420101" y="47626"/>
          <a:ext cx="733424" cy="7230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28778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0</xdr:row>
      <xdr:rowOff>47625</xdr:rowOff>
    </xdr:from>
    <xdr:to>
      <xdr:col>4</xdr:col>
      <xdr:colOff>1152525</xdr:colOff>
      <xdr:row>0</xdr:row>
      <xdr:rowOff>771525</xdr:rowOff>
    </xdr:to>
    <xdr:pic>
      <xdr:nvPicPr>
        <xdr:cNvPr id="3"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324975" y="476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130175</xdr:colOff>
      <xdr:row>0</xdr:row>
      <xdr:rowOff>0</xdr:rowOff>
    </xdr:from>
    <xdr:to>
      <xdr:col>7</xdr:col>
      <xdr:colOff>9525</xdr:colOff>
      <xdr:row>0</xdr:row>
      <xdr:rowOff>619125</xdr:rowOff>
    </xdr:to>
    <xdr:pic>
      <xdr:nvPicPr>
        <xdr:cNvPr id="10594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685280" y="2431415"/>
          <a:ext cx="9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66675</xdr:rowOff>
    </xdr:from>
    <xdr:to>
      <xdr:col>0</xdr:col>
      <xdr:colOff>5289550</xdr:colOff>
      <xdr:row>0</xdr:row>
      <xdr:rowOff>2847975</xdr:rowOff>
    </xdr:to>
    <xdr:pic>
      <xdr:nvPicPr>
        <xdr:cNvPr id="105950"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66675" y="2498090"/>
          <a:ext cx="5222875"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0</xdr:row>
      <xdr:rowOff>9525</xdr:rowOff>
    </xdr:from>
    <xdr:to>
      <xdr:col>11</xdr:col>
      <xdr:colOff>9525</xdr:colOff>
      <xdr:row>1</xdr:row>
      <xdr:rowOff>173</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448925" y="9525"/>
          <a:ext cx="9525" cy="18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2402418</xdr:colOff>
      <xdr:row>0</xdr:row>
      <xdr:rowOff>148166</xdr:rowOff>
    </xdr:from>
    <xdr:to>
      <xdr:col>10</xdr:col>
      <xdr:colOff>211667</xdr:colOff>
      <xdr:row>4</xdr:row>
      <xdr:rowOff>373</xdr:rowOff>
    </xdr:to>
    <xdr:pic>
      <xdr:nvPicPr>
        <xdr:cNvPr id="7" name="Picture 6"/>
        <xdr:cNvPicPr>
          <a:picLocks noChangeAspect="1"/>
        </xdr:cNvPicPr>
      </xdr:nvPicPr>
      <xdr:blipFill>
        <a:blip xmlns:r="http://schemas.openxmlformats.org/officeDocument/2006/relationships" r:embed="rId2"/>
        <a:stretch>
          <a:fillRect/>
        </a:stretch>
      </xdr:blipFill>
      <xdr:spPr>
        <a:xfrm>
          <a:off x="9461501" y="148166"/>
          <a:ext cx="719666" cy="7094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tabSelected="1" view="pageBreakPreview" zoomScale="60" zoomScaleNormal="100" workbookViewId="0">
      <selection activeCell="A14" sqref="A14"/>
    </sheetView>
  </sheetViews>
  <sheetFormatPr defaultColWidth="9" defaultRowHeight="15"/>
  <cols>
    <col min="13" max="13" width="10.77734375" customWidth="1"/>
  </cols>
  <sheetData>
    <row r="35" ht="24.75" customHeight="1"/>
  </sheetData>
  <printOptions horizontalCentered="1" verticalCentered="1"/>
  <pageMargins left="0" right="0" top="0" bottom="0" header="0.31458333333333299" footer="0.31458333333333299"/>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59"/>
  <sheetViews>
    <sheetView view="pageBreakPreview" zoomScaleNormal="100" zoomScaleSheetLayoutView="100" workbookViewId="0">
      <selection activeCell="A14" sqref="A14"/>
    </sheetView>
  </sheetViews>
  <sheetFormatPr defaultColWidth="8.88671875" defaultRowHeight="12.75"/>
  <cols>
    <col min="1" max="1" width="63.109375" style="1" customWidth="1"/>
    <col min="2" max="2" width="8.88671875" style="1"/>
    <col min="3" max="3" width="3.109375" style="230" customWidth="1"/>
    <col min="4" max="4" width="1.5546875" style="230" customWidth="1"/>
    <col min="5" max="5" width="3.109375" style="230" customWidth="1"/>
    <col min="6" max="11" width="1.5546875" style="230" customWidth="1"/>
    <col min="12" max="14" width="8.88671875" style="230"/>
    <col min="15" max="16384" width="8.88671875" style="1"/>
  </cols>
  <sheetData>
    <row r="1" spans="1:10" ht="229.5" customHeight="1">
      <c r="A1" s="2" t="s">
        <v>501</v>
      </c>
      <c r="B1" s="231"/>
      <c r="C1" s="232"/>
      <c r="D1" s="232"/>
      <c r="E1" s="232"/>
      <c r="F1" s="232"/>
      <c r="G1" s="232"/>
      <c r="H1" s="232"/>
      <c r="I1" s="232"/>
      <c r="J1" s="232"/>
    </row>
    <row r="2" spans="1:10">
      <c r="A2" s="234"/>
    </row>
    <row r="3" spans="1:10" ht="18">
      <c r="A3" s="233"/>
    </row>
    <row r="4" spans="1:10" ht="18">
      <c r="A4" s="235"/>
    </row>
    <row r="5" spans="1:10" ht="18">
      <c r="A5" s="233"/>
    </row>
    <row r="6" spans="1:10" ht="18">
      <c r="A6" s="233"/>
    </row>
    <row r="7" spans="1:10">
      <c r="A7" s="234"/>
    </row>
    <row r="8" spans="1:10" ht="18">
      <c r="A8" s="233"/>
    </row>
    <row r="9" spans="1:10" ht="18">
      <c r="A9" s="233"/>
    </row>
    <row r="11" spans="1:10" ht="18">
      <c r="A11" s="233"/>
    </row>
    <row r="12" spans="1:10" ht="24.75" customHeight="1"/>
    <row r="13" spans="1:10" ht="18.75" customHeight="1">
      <c r="A13" s="233"/>
    </row>
    <row r="14" spans="1:10">
      <c r="A14" s="234">
        <v>36</v>
      </c>
    </row>
    <row r="15" spans="1:10" ht="18">
      <c r="A15" s="233"/>
    </row>
    <row r="16" spans="1:10" ht="18">
      <c r="A16" s="233"/>
    </row>
    <row r="17" spans="1:1" ht="18">
      <c r="A17" s="233"/>
    </row>
    <row r="18" spans="1:1" ht="18">
      <c r="A18" s="233"/>
    </row>
    <row r="20" spans="1:1" ht="18">
      <c r="A20" s="233"/>
    </row>
    <row r="21" spans="1:1" ht="18">
      <c r="A21" s="233"/>
    </row>
    <row r="23" spans="1:1" ht="18">
      <c r="A23" s="233"/>
    </row>
    <row r="24" spans="1:1" ht="18">
      <c r="A24" s="233"/>
    </row>
    <row r="26" spans="1:1" ht="18">
      <c r="A26" s="233"/>
    </row>
    <row r="27" spans="1:1" ht="18">
      <c r="A27" s="233"/>
    </row>
    <row r="28" spans="1:1" ht="18">
      <c r="A28" s="233"/>
    </row>
    <row r="30" spans="1:1" ht="18">
      <c r="A30" s="233"/>
    </row>
    <row r="32" spans="1:1" ht="18">
      <c r="A32" s="233"/>
    </row>
    <row r="33" spans="1:1" ht="18">
      <c r="A33" s="233"/>
    </row>
    <row r="34" spans="1:1" ht="18">
      <c r="A34" s="233"/>
    </row>
    <row r="36" spans="1:1" ht="18">
      <c r="A36" s="233"/>
    </row>
    <row r="37" spans="1:1" ht="18">
      <c r="A37" s="233"/>
    </row>
    <row r="38" spans="1:1" ht="18">
      <c r="A38" s="233"/>
    </row>
    <row r="39" spans="1:1" ht="18">
      <c r="A39" s="233"/>
    </row>
    <row r="40" spans="1:1" ht="18">
      <c r="A40" s="233"/>
    </row>
    <row r="42" spans="1:1" ht="18">
      <c r="A42" s="233"/>
    </row>
    <row r="44" spans="1:1" ht="18">
      <c r="A44" s="233"/>
    </row>
    <row r="46" spans="1:1" ht="18">
      <c r="A46" s="233"/>
    </row>
    <row r="48" spans="1:1" ht="18">
      <c r="A48" s="233"/>
    </row>
    <row r="49" spans="1:14" ht="18">
      <c r="A49" s="233"/>
    </row>
    <row r="51" spans="1:14" ht="18">
      <c r="A51" s="233"/>
    </row>
    <row r="54" spans="1:14" ht="18">
      <c r="A54" s="233"/>
    </row>
    <row r="56" spans="1:14" ht="24" customHeight="1"/>
    <row r="58" spans="1:14">
      <c r="C58" s="232"/>
      <c r="D58" s="232"/>
      <c r="E58" s="232"/>
      <c r="F58" s="232"/>
      <c r="G58" s="232"/>
      <c r="H58" s="232"/>
      <c r="I58" s="232"/>
      <c r="J58" s="232"/>
      <c r="K58" s="232"/>
      <c r="L58" s="232"/>
      <c r="M58" s="232"/>
      <c r="N58" s="232"/>
    </row>
    <row r="59" spans="1:14">
      <c r="C59" s="232"/>
      <c r="D59" s="232"/>
      <c r="E59" s="232"/>
      <c r="F59" s="232"/>
      <c r="G59" s="232"/>
      <c r="H59" s="232"/>
      <c r="I59" s="232"/>
      <c r="J59" s="232"/>
      <c r="K59" s="232"/>
      <c r="L59" s="232"/>
      <c r="M59" s="232"/>
      <c r="N59" s="232"/>
    </row>
  </sheetData>
  <printOptions horizontalCentered="1" verticalCentered="1"/>
  <pageMargins left="0.69930555555555596" right="0.69930555555555596"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55"/>
  <sheetViews>
    <sheetView view="pageBreakPreview" topLeftCell="A16" zoomScaleNormal="100" zoomScaleSheetLayoutView="100" workbookViewId="0">
      <selection activeCell="A14" sqref="A14"/>
    </sheetView>
  </sheetViews>
  <sheetFormatPr defaultRowHeight="15"/>
  <cols>
    <col min="1" max="1" width="5.77734375" style="446" customWidth="1"/>
    <col min="2" max="2" width="46.77734375" style="447" customWidth="1"/>
    <col min="3" max="8" width="6.77734375" style="410" customWidth="1"/>
    <col min="9" max="9" width="40.77734375" style="410" customWidth="1"/>
    <col min="10" max="10" width="6.77734375" style="410" customWidth="1"/>
    <col min="11" max="16384" width="8.88671875" style="410"/>
  </cols>
  <sheetData>
    <row r="1" spans="1:10" s="409" customFormat="1">
      <c r="A1" s="626"/>
      <c r="B1" s="626"/>
      <c r="C1" s="626"/>
      <c r="D1" s="626"/>
      <c r="E1" s="626"/>
      <c r="F1" s="626"/>
      <c r="G1" s="626"/>
      <c r="H1" s="626"/>
      <c r="I1" s="626"/>
      <c r="J1" s="626"/>
    </row>
    <row r="2" spans="1:10" ht="20.25">
      <c r="A2" s="678" t="s">
        <v>502</v>
      </c>
      <c r="B2" s="678"/>
      <c r="C2" s="678"/>
      <c r="D2" s="678"/>
      <c r="E2" s="678"/>
      <c r="F2" s="678"/>
      <c r="G2" s="678"/>
      <c r="H2" s="678"/>
      <c r="I2" s="678"/>
      <c r="J2" s="678"/>
    </row>
    <row r="3" spans="1:10" ht="20.25">
      <c r="A3" s="678" t="s">
        <v>503</v>
      </c>
      <c r="B3" s="678"/>
      <c r="C3" s="678"/>
      <c r="D3" s="678"/>
      <c r="E3" s="678"/>
      <c r="F3" s="678"/>
      <c r="G3" s="678"/>
      <c r="H3" s="678"/>
      <c r="I3" s="678"/>
      <c r="J3" s="678"/>
    </row>
    <row r="4" spans="1:10" ht="15.75">
      <c r="A4" s="679" t="s">
        <v>504</v>
      </c>
      <c r="B4" s="679"/>
      <c r="C4" s="679"/>
      <c r="D4" s="679"/>
      <c r="E4" s="679"/>
      <c r="F4" s="679"/>
      <c r="G4" s="679"/>
      <c r="H4" s="679"/>
      <c r="I4" s="679"/>
      <c r="J4" s="679"/>
    </row>
    <row r="5" spans="1:10" ht="15.75">
      <c r="A5" s="679" t="s">
        <v>505</v>
      </c>
      <c r="B5" s="679"/>
      <c r="C5" s="679"/>
      <c r="D5" s="679"/>
      <c r="E5" s="679"/>
      <c r="F5" s="679"/>
      <c r="G5" s="679"/>
      <c r="H5" s="679"/>
      <c r="I5" s="679"/>
      <c r="J5" s="679"/>
    </row>
    <row r="6" spans="1:10" ht="15.75">
      <c r="A6" s="675" t="s">
        <v>506</v>
      </c>
      <c r="B6" s="675"/>
      <c r="C6" s="676">
        <v>2017</v>
      </c>
      <c r="D6" s="676"/>
      <c r="E6" s="676"/>
      <c r="F6" s="676"/>
      <c r="G6" s="676"/>
      <c r="H6" s="676"/>
      <c r="I6" s="677" t="s">
        <v>507</v>
      </c>
      <c r="J6" s="677"/>
    </row>
    <row r="7" spans="1:10">
      <c r="A7" s="640" t="s">
        <v>728</v>
      </c>
      <c r="B7" s="682" t="s">
        <v>295</v>
      </c>
      <c r="C7" s="685" t="s">
        <v>508</v>
      </c>
      <c r="D7" s="685"/>
      <c r="E7" s="685"/>
      <c r="F7" s="685" t="s">
        <v>509</v>
      </c>
      <c r="G7" s="685"/>
      <c r="H7" s="685"/>
      <c r="I7" s="685" t="s">
        <v>510</v>
      </c>
      <c r="J7" s="685"/>
    </row>
    <row r="8" spans="1:10">
      <c r="A8" s="641"/>
      <c r="B8" s="683"/>
      <c r="C8" s="688" t="s">
        <v>511</v>
      </c>
      <c r="D8" s="688"/>
      <c r="E8" s="688"/>
      <c r="F8" s="688" t="s">
        <v>512</v>
      </c>
      <c r="G8" s="688"/>
      <c r="H8" s="688"/>
      <c r="I8" s="686"/>
      <c r="J8" s="686"/>
    </row>
    <row r="9" spans="1:10">
      <c r="A9" s="641"/>
      <c r="B9" s="683"/>
      <c r="C9" s="411" t="s">
        <v>500</v>
      </c>
      <c r="D9" s="411" t="s">
        <v>513</v>
      </c>
      <c r="E9" s="411" t="s">
        <v>514</v>
      </c>
      <c r="F9" s="411" t="s">
        <v>500</v>
      </c>
      <c r="G9" s="411" t="s">
        <v>513</v>
      </c>
      <c r="H9" s="411" t="s">
        <v>514</v>
      </c>
      <c r="I9" s="686"/>
      <c r="J9" s="686"/>
    </row>
    <row r="10" spans="1:10">
      <c r="A10" s="642"/>
      <c r="B10" s="684"/>
      <c r="C10" s="412" t="s">
        <v>498</v>
      </c>
      <c r="D10" s="413" t="s">
        <v>515</v>
      </c>
      <c r="E10" s="413" t="s">
        <v>516</v>
      </c>
      <c r="F10" s="412" t="s">
        <v>498</v>
      </c>
      <c r="G10" s="413" t="s">
        <v>515</v>
      </c>
      <c r="H10" s="413" t="s">
        <v>516</v>
      </c>
      <c r="I10" s="687"/>
      <c r="J10" s="687"/>
    </row>
    <row r="11" spans="1:10" ht="13.9" customHeight="1">
      <c r="A11" s="368" t="s">
        <v>305</v>
      </c>
      <c r="B11" s="369" t="s">
        <v>306</v>
      </c>
      <c r="C11" s="94">
        <f>E11+D11</f>
        <v>12096</v>
      </c>
      <c r="D11" s="414">
        <f>D12+D14</f>
        <v>12096</v>
      </c>
      <c r="E11" s="414">
        <f>E12+E14</f>
        <v>0</v>
      </c>
      <c r="F11" s="94">
        <f>H11+G11</f>
        <v>126</v>
      </c>
      <c r="G11" s="414">
        <f>G12+G14</f>
        <v>124</v>
      </c>
      <c r="H11" s="414">
        <f>H12+H14</f>
        <v>2</v>
      </c>
      <c r="I11" s="632" t="s">
        <v>308</v>
      </c>
      <c r="J11" s="633"/>
    </row>
    <row r="12" spans="1:10" ht="13.9" customHeight="1">
      <c r="A12" s="372" t="s">
        <v>313</v>
      </c>
      <c r="B12" s="373" t="s">
        <v>314</v>
      </c>
      <c r="C12" s="97">
        <f t="shared" ref="C12:C50" si="0">E12+D12</f>
        <v>392</v>
      </c>
      <c r="D12" s="415">
        <v>392</v>
      </c>
      <c r="E12" s="416">
        <v>0</v>
      </c>
      <c r="F12" s="97">
        <f t="shared" ref="F12:F50" si="1">H12+G12</f>
        <v>6</v>
      </c>
      <c r="G12" s="416">
        <v>4</v>
      </c>
      <c r="H12" s="416">
        <v>2</v>
      </c>
      <c r="I12" s="634" t="s">
        <v>316</v>
      </c>
      <c r="J12" s="635"/>
    </row>
    <row r="13" spans="1:10" ht="13.9" customHeight="1">
      <c r="A13" s="417" t="s">
        <v>317</v>
      </c>
      <c r="B13" s="418" t="s">
        <v>318</v>
      </c>
      <c r="C13" s="94">
        <f t="shared" si="0"/>
        <v>392</v>
      </c>
      <c r="D13" s="419">
        <v>392</v>
      </c>
      <c r="E13" s="414">
        <v>0</v>
      </c>
      <c r="F13" s="94">
        <f t="shared" si="1"/>
        <v>6</v>
      </c>
      <c r="G13" s="414">
        <v>4</v>
      </c>
      <c r="H13" s="414">
        <v>2</v>
      </c>
      <c r="I13" s="689" t="s">
        <v>319</v>
      </c>
      <c r="J13" s="690"/>
    </row>
    <row r="14" spans="1:10" ht="13.9" customHeight="1">
      <c r="A14" s="372" t="s">
        <v>320</v>
      </c>
      <c r="B14" s="373" t="s">
        <v>321</v>
      </c>
      <c r="C14" s="97">
        <f t="shared" si="0"/>
        <v>11704</v>
      </c>
      <c r="D14" s="415">
        <v>11704</v>
      </c>
      <c r="E14" s="416">
        <v>0</v>
      </c>
      <c r="F14" s="97">
        <f t="shared" si="1"/>
        <v>120</v>
      </c>
      <c r="G14" s="416">
        <v>120</v>
      </c>
      <c r="H14" s="416">
        <v>0</v>
      </c>
      <c r="I14" s="634" t="s">
        <v>322</v>
      </c>
      <c r="J14" s="635"/>
    </row>
    <row r="15" spans="1:10" ht="13.9" customHeight="1">
      <c r="A15" s="417" t="s">
        <v>323</v>
      </c>
      <c r="B15" s="418" t="s">
        <v>324</v>
      </c>
      <c r="C15" s="94">
        <f t="shared" si="0"/>
        <v>11704</v>
      </c>
      <c r="D15" s="419">
        <v>11704</v>
      </c>
      <c r="E15" s="414">
        <v>0</v>
      </c>
      <c r="F15" s="94">
        <f t="shared" si="1"/>
        <v>120</v>
      </c>
      <c r="G15" s="414">
        <v>120</v>
      </c>
      <c r="H15" s="414">
        <v>0</v>
      </c>
      <c r="I15" s="689" t="s">
        <v>325</v>
      </c>
      <c r="J15" s="690"/>
    </row>
    <row r="16" spans="1:10" ht="13.9" customHeight="1">
      <c r="A16" s="420" t="s">
        <v>326</v>
      </c>
      <c r="B16" s="421" t="s">
        <v>327</v>
      </c>
      <c r="C16" s="97">
        <f t="shared" si="0"/>
        <v>197953</v>
      </c>
      <c r="D16" s="416">
        <f>D17+D21+D23+D25+D27+D29+D30+D32+D34+D36+D39+D41+D43</f>
        <v>197893</v>
      </c>
      <c r="E16" s="416">
        <f>E17+E21+E23+E25+E27+E29+E30+E32+E34+E36+E39+E41+E43</f>
        <v>60</v>
      </c>
      <c r="F16" s="97">
        <f t="shared" si="1"/>
        <v>8942</v>
      </c>
      <c r="G16" s="416">
        <f>G17+G21+G23+G25+G27+G29+G30+G32+G34+G36+G39+G41+G43</f>
        <v>8846</v>
      </c>
      <c r="H16" s="416">
        <f>H17+H21+H23+H25+H27+H29+H30+H32+H34+H36+H39+H41+H43</f>
        <v>96</v>
      </c>
      <c r="I16" s="680" t="s">
        <v>328</v>
      </c>
      <c r="J16" s="681"/>
    </row>
    <row r="17" spans="1:10" s="424" customFormat="1" ht="13.9" customHeight="1">
      <c r="A17" s="422">
        <v>10</v>
      </c>
      <c r="B17" s="423" t="s">
        <v>329</v>
      </c>
      <c r="C17" s="94">
        <f t="shared" si="0"/>
        <v>25676</v>
      </c>
      <c r="D17" s="419">
        <v>25676</v>
      </c>
      <c r="E17" s="414">
        <v>0</v>
      </c>
      <c r="F17" s="94">
        <f t="shared" si="1"/>
        <v>714</v>
      </c>
      <c r="G17" s="414">
        <f>G18+G19+G20</f>
        <v>709</v>
      </c>
      <c r="H17" s="414">
        <f>H18+H19+H20</f>
        <v>5</v>
      </c>
      <c r="I17" s="662" t="s">
        <v>330</v>
      </c>
      <c r="J17" s="663"/>
    </row>
    <row r="18" spans="1:10" s="426" customFormat="1" ht="13.9" customHeight="1">
      <c r="A18" s="425">
        <v>1071</v>
      </c>
      <c r="B18" s="418" t="s">
        <v>339</v>
      </c>
      <c r="C18" s="94">
        <f t="shared" si="0"/>
        <v>21691</v>
      </c>
      <c r="D18" s="419">
        <v>21691</v>
      </c>
      <c r="E18" s="414">
        <v>0</v>
      </c>
      <c r="F18" s="94">
        <f t="shared" si="1"/>
        <v>598</v>
      </c>
      <c r="G18" s="414">
        <v>598</v>
      </c>
      <c r="H18" s="414">
        <v>0</v>
      </c>
      <c r="I18" s="689" t="s">
        <v>340</v>
      </c>
      <c r="J18" s="690"/>
    </row>
    <row r="19" spans="1:10" s="424" customFormat="1" ht="13.9" customHeight="1">
      <c r="A19" s="391">
        <v>1073</v>
      </c>
      <c r="B19" s="382" t="s">
        <v>341</v>
      </c>
      <c r="C19" s="97">
        <f t="shared" si="0"/>
        <v>835</v>
      </c>
      <c r="D19" s="415">
        <v>835</v>
      </c>
      <c r="E19" s="416">
        <v>0</v>
      </c>
      <c r="F19" s="97">
        <f t="shared" si="1"/>
        <v>24</v>
      </c>
      <c r="G19" s="416">
        <v>19</v>
      </c>
      <c r="H19" s="416">
        <v>5</v>
      </c>
      <c r="I19" s="638" t="s">
        <v>343</v>
      </c>
      <c r="J19" s="639"/>
    </row>
    <row r="20" spans="1:10" s="426" customFormat="1" ht="13.9" customHeight="1">
      <c r="A20" s="425">
        <v>1079</v>
      </c>
      <c r="B20" s="418" t="s">
        <v>344</v>
      </c>
      <c r="C20" s="94">
        <f t="shared" si="0"/>
        <v>3150</v>
      </c>
      <c r="D20" s="419">
        <v>3150</v>
      </c>
      <c r="E20" s="414">
        <v>0</v>
      </c>
      <c r="F20" s="94">
        <f t="shared" si="1"/>
        <v>92</v>
      </c>
      <c r="G20" s="414">
        <v>92</v>
      </c>
      <c r="H20" s="414">
        <v>0</v>
      </c>
      <c r="I20" s="689" t="s">
        <v>346</v>
      </c>
      <c r="J20" s="690"/>
    </row>
    <row r="21" spans="1:10" ht="13.9" customHeight="1">
      <c r="A21" s="387">
        <v>13</v>
      </c>
      <c r="B21" s="373" t="s">
        <v>355</v>
      </c>
      <c r="C21" s="97">
        <f t="shared" si="0"/>
        <v>3066</v>
      </c>
      <c r="D21" s="415">
        <v>3066</v>
      </c>
      <c r="E21" s="416">
        <v>0</v>
      </c>
      <c r="F21" s="97">
        <f t="shared" si="1"/>
        <v>78</v>
      </c>
      <c r="G21" s="416">
        <v>72</v>
      </c>
      <c r="H21" s="416">
        <v>6</v>
      </c>
      <c r="I21" s="634" t="s">
        <v>356</v>
      </c>
      <c r="J21" s="635"/>
    </row>
    <row r="22" spans="1:10" s="426" customFormat="1" ht="13.9" customHeight="1">
      <c r="A22" s="425">
        <v>1392</v>
      </c>
      <c r="B22" s="418" t="s">
        <v>357</v>
      </c>
      <c r="C22" s="94">
        <f t="shared" si="0"/>
        <v>3066</v>
      </c>
      <c r="D22" s="419">
        <v>3066</v>
      </c>
      <c r="E22" s="414">
        <v>0</v>
      </c>
      <c r="F22" s="94">
        <f t="shared" si="1"/>
        <v>78</v>
      </c>
      <c r="G22" s="414">
        <v>72</v>
      </c>
      <c r="H22" s="414">
        <v>6</v>
      </c>
      <c r="I22" s="689" t="s">
        <v>358</v>
      </c>
      <c r="J22" s="690"/>
    </row>
    <row r="23" spans="1:10" ht="13.9" customHeight="1">
      <c r="A23" s="387">
        <v>14</v>
      </c>
      <c r="B23" s="373" t="s">
        <v>362</v>
      </c>
      <c r="C23" s="97">
        <f t="shared" si="0"/>
        <v>96358</v>
      </c>
      <c r="D23" s="415">
        <v>96358</v>
      </c>
      <c r="E23" s="416">
        <v>0</v>
      </c>
      <c r="F23" s="97">
        <f t="shared" si="1"/>
        <v>5353</v>
      </c>
      <c r="G23" s="416">
        <v>5269</v>
      </c>
      <c r="H23" s="416">
        <v>84</v>
      </c>
      <c r="I23" s="634" t="s">
        <v>363</v>
      </c>
      <c r="J23" s="635"/>
    </row>
    <row r="24" spans="1:10" s="426" customFormat="1" ht="13.9" customHeight="1">
      <c r="A24" s="425">
        <v>1412</v>
      </c>
      <c r="B24" s="418" t="s">
        <v>366</v>
      </c>
      <c r="C24" s="94">
        <f t="shared" si="0"/>
        <v>96358</v>
      </c>
      <c r="D24" s="419">
        <v>96358</v>
      </c>
      <c r="E24" s="414">
        <v>0</v>
      </c>
      <c r="F24" s="94">
        <f t="shared" si="1"/>
        <v>5353</v>
      </c>
      <c r="G24" s="414">
        <v>5269</v>
      </c>
      <c r="H24" s="414">
        <v>84</v>
      </c>
      <c r="I24" s="689" t="s">
        <v>367</v>
      </c>
      <c r="J24" s="690"/>
    </row>
    <row r="25" spans="1:10" s="424" customFormat="1" ht="25.15" customHeight="1">
      <c r="A25" s="427">
        <v>16</v>
      </c>
      <c r="B25" s="428" t="s">
        <v>372</v>
      </c>
      <c r="C25" s="97">
        <f t="shared" si="0"/>
        <v>15194</v>
      </c>
      <c r="D25" s="415">
        <v>15194</v>
      </c>
      <c r="E25" s="416">
        <v>0</v>
      </c>
      <c r="F25" s="97">
        <f t="shared" si="1"/>
        <v>525</v>
      </c>
      <c r="G25" s="416">
        <v>525</v>
      </c>
      <c r="H25" s="416">
        <v>0</v>
      </c>
      <c r="I25" s="691" t="s">
        <v>373</v>
      </c>
      <c r="J25" s="692"/>
    </row>
    <row r="26" spans="1:10" s="426" customFormat="1" ht="13.9" customHeight="1">
      <c r="A26" s="425">
        <v>1622</v>
      </c>
      <c r="B26" s="418" t="s">
        <v>374</v>
      </c>
      <c r="C26" s="94">
        <f t="shared" si="0"/>
        <v>15194</v>
      </c>
      <c r="D26" s="419">
        <v>15194</v>
      </c>
      <c r="E26" s="414">
        <v>0</v>
      </c>
      <c r="F26" s="94">
        <f t="shared" si="1"/>
        <v>525</v>
      </c>
      <c r="G26" s="414">
        <v>525</v>
      </c>
      <c r="H26" s="414">
        <v>0</v>
      </c>
      <c r="I26" s="689" t="s">
        <v>375</v>
      </c>
      <c r="J26" s="690"/>
    </row>
    <row r="27" spans="1:10" ht="13.9" customHeight="1">
      <c r="A27" s="387">
        <v>18</v>
      </c>
      <c r="B27" s="373" t="s">
        <v>382</v>
      </c>
      <c r="C27" s="97">
        <f t="shared" si="0"/>
        <v>4316</v>
      </c>
      <c r="D27" s="415">
        <v>4316</v>
      </c>
      <c r="E27" s="416">
        <v>0</v>
      </c>
      <c r="F27" s="97">
        <f t="shared" si="1"/>
        <v>134</v>
      </c>
      <c r="G27" s="416">
        <v>134</v>
      </c>
      <c r="H27" s="416">
        <v>0</v>
      </c>
      <c r="I27" s="634" t="s">
        <v>385</v>
      </c>
      <c r="J27" s="635"/>
    </row>
    <row r="28" spans="1:10" s="426" customFormat="1" ht="13.9" customHeight="1">
      <c r="A28" s="425">
        <v>1811</v>
      </c>
      <c r="B28" s="418" t="s">
        <v>386</v>
      </c>
      <c r="C28" s="94">
        <f t="shared" si="0"/>
        <v>4316</v>
      </c>
      <c r="D28" s="419">
        <v>4316</v>
      </c>
      <c r="E28" s="414">
        <v>0</v>
      </c>
      <c r="F28" s="94">
        <f t="shared" si="1"/>
        <v>134</v>
      </c>
      <c r="G28" s="414">
        <v>134</v>
      </c>
      <c r="H28" s="414">
        <v>0</v>
      </c>
      <c r="I28" s="689" t="s">
        <v>388</v>
      </c>
      <c r="J28" s="690"/>
    </row>
    <row r="29" spans="1:10" ht="13.9" customHeight="1">
      <c r="A29" s="387">
        <v>20</v>
      </c>
      <c r="B29" s="373" t="s">
        <v>393</v>
      </c>
      <c r="C29" s="97">
        <f t="shared" si="0"/>
        <v>162</v>
      </c>
      <c r="D29" s="415">
        <v>102</v>
      </c>
      <c r="E29" s="416">
        <v>60</v>
      </c>
      <c r="F29" s="97">
        <f t="shared" si="1"/>
        <v>6</v>
      </c>
      <c r="G29" s="416">
        <v>5</v>
      </c>
      <c r="H29" s="416">
        <v>1</v>
      </c>
      <c r="I29" s="634" t="s">
        <v>395</v>
      </c>
      <c r="J29" s="635"/>
    </row>
    <row r="30" spans="1:10" s="434" customFormat="1" ht="22.5">
      <c r="A30" s="429">
        <v>22</v>
      </c>
      <c r="B30" s="430" t="s">
        <v>730</v>
      </c>
      <c r="C30" s="431">
        <f t="shared" si="0"/>
        <v>2841</v>
      </c>
      <c r="D30" s="432">
        <v>2841</v>
      </c>
      <c r="E30" s="433">
        <v>0</v>
      </c>
      <c r="F30" s="431">
        <f t="shared" si="1"/>
        <v>60</v>
      </c>
      <c r="G30" s="433">
        <v>60</v>
      </c>
      <c r="H30" s="433">
        <v>0</v>
      </c>
      <c r="I30" s="699" t="s">
        <v>401</v>
      </c>
      <c r="J30" s="700"/>
    </row>
    <row r="31" spans="1:10" ht="22.5">
      <c r="A31" s="387">
        <v>2220</v>
      </c>
      <c r="B31" s="373" t="s">
        <v>731</v>
      </c>
      <c r="C31" s="97">
        <f t="shared" si="0"/>
        <v>2841</v>
      </c>
      <c r="D31" s="415">
        <v>2841</v>
      </c>
      <c r="E31" s="416">
        <v>0</v>
      </c>
      <c r="F31" s="97">
        <f t="shared" si="1"/>
        <v>60</v>
      </c>
      <c r="G31" s="416">
        <v>60</v>
      </c>
      <c r="H31" s="416">
        <v>0</v>
      </c>
      <c r="I31" s="670" t="s">
        <v>405</v>
      </c>
      <c r="J31" s="674"/>
    </row>
    <row r="32" spans="1:10" s="424" customFormat="1" ht="13.9" customHeight="1">
      <c r="A32" s="422">
        <v>23</v>
      </c>
      <c r="B32" s="423" t="s">
        <v>406</v>
      </c>
      <c r="C32" s="94">
        <f t="shared" si="0"/>
        <v>235</v>
      </c>
      <c r="D32" s="419">
        <v>235</v>
      </c>
      <c r="E32" s="414">
        <v>0</v>
      </c>
      <c r="F32" s="94">
        <f t="shared" si="1"/>
        <v>6</v>
      </c>
      <c r="G32" s="414">
        <v>6</v>
      </c>
      <c r="H32" s="414">
        <v>0</v>
      </c>
      <c r="I32" s="662" t="s">
        <v>407</v>
      </c>
      <c r="J32" s="663"/>
    </row>
    <row r="33" spans="1:10" s="424" customFormat="1" ht="13.9" customHeight="1">
      <c r="A33" s="391">
        <v>2310</v>
      </c>
      <c r="B33" s="382" t="s">
        <v>408</v>
      </c>
      <c r="C33" s="97">
        <f t="shared" si="0"/>
        <v>235</v>
      </c>
      <c r="D33" s="415">
        <v>235</v>
      </c>
      <c r="E33" s="416">
        <v>0</v>
      </c>
      <c r="F33" s="97">
        <f t="shared" si="1"/>
        <v>6</v>
      </c>
      <c r="G33" s="416">
        <v>6</v>
      </c>
      <c r="H33" s="416">
        <v>0</v>
      </c>
      <c r="I33" s="638" t="s">
        <v>410</v>
      </c>
      <c r="J33" s="639"/>
    </row>
    <row r="34" spans="1:10" s="424" customFormat="1" ht="18" customHeight="1">
      <c r="A34" s="422">
        <v>25</v>
      </c>
      <c r="B34" s="423" t="s">
        <v>421</v>
      </c>
      <c r="C34" s="94">
        <f t="shared" si="0"/>
        <v>23560</v>
      </c>
      <c r="D34" s="419">
        <v>23560</v>
      </c>
      <c r="E34" s="414">
        <v>0</v>
      </c>
      <c r="F34" s="94">
        <f t="shared" si="1"/>
        <v>1181</v>
      </c>
      <c r="G34" s="414">
        <v>1181</v>
      </c>
      <c r="H34" s="414">
        <v>0</v>
      </c>
      <c r="I34" s="662" t="s">
        <v>422</v>
      </c>
      <c r="J34" s="663"/>
    </row>
    <row r="35" spans="1:10" s="424" customFormat="1" ht="24.75" customHeight="1">
      <c r="A35" s="391">
        <v>2511</v>
      </c>
      <c r="B35" s="382" t="s">
        <v>423</v>
      </c>
      <c r="C35" s="97">
        <f t="shared" si="0"/>
        <v>23560</v>
      </c>
      <c r="D35" s="415">
        <v>23560</v>
      </c>
      <c r="E35" s="416">
        <v>0</v>
      </c>
      <c r="F35" s="97">
        <f t="shared" si="1"/>
        <v>1181</v>
      </c>
      <c r="G35" s="416">
        <v>1181</v>
      </c>
      <c r="H35" s="416">
        <v>0</v>
      </c>
      <c r="I35" s="638" t="s">
        <v>424</v>
      </c>
      <c r="J35" s="639"/>
    </row>
    <row r="36" spans="1:10" s="424" customFormat="1" ht="18.75" customHeight="1">
      <c r="A36" s="422">
        <v>27</v>
      </c>
      <c r="B36" s="423" t="s">
        <v>431</v>
      </c>
      <c r="C36" s="94">
        <f t="shared" si="0"/>
        <v>111</v>
      </c>
      <c r="D36" s="414">
        <f>D37+D38</f>
        <v>111</v>
      </c>
      <c r="E36" s="414">
        <f>E37+E38</f>
        <v>0</v>
      </c>
      <c r="F36" s="94">
        <f t="shared" si="1"/>
        <v>9</v>
      </c>
      <c r="G36" s="414">
        <f>G37+G38</f>
        <v>9</v>
      </c>
      <c r="H36" s="414">
        <f>H37+H38</f>
        <v>0</v>
      </c>
      <c r="I36" s="435" t="s">
        <v>433</v>
      </c>
      <c r="J36" s="436"/>
    </row>
    <row r="37" spans="1:10" s="424" customFormat="1" ht="13.9" customHeight="1">
      <c r="A37" s="391">
        <v>2710</v>
      </c>
      <c r="B37" s="382" t="s">
        <v>434</v>
      </c>
      <c r="C37" s="97">
        <f t="shared" si="0"/>
        <v>79</v>
      </c>
      <c r="D37" s="415">
        <v>79</v>
      </c>
      <c r="E37" s="416">
        <v>0</v>
      </c>
      <c r="F37" s="97">
        <f t="shared" si="1"/>
        <v>5</v>
      </c>
      <c r="G37" s="416">
        <v>5</v>
      </c>
      <c r="H37" s="416">
        <v>0</v>
      </c>
      <c r="I37" s="638" t="s">
        <v>435</v>
      </c>
      <c r="J37" s="639"/>
    </row>
    <row r="38" spans="1:10" s="426" customFormat="1" ht="13.9" customHeight="1">
      <c r="A38" s="425">
        <v>2790</v>
      </c>
      <c r="B38" s="418" t="s">
        <v>440</v>
      </c>
      <c r="C38" s="94">
        <f t="shared" si="0"/>
        <v>32</v>
      </c>
      <c r="D38" s="419">
        <v>32</v>
      </c>
      <c r="E38" s="414">
        <v>0</v>
      </c>
      <c r="F38" s="94">
        <f t="shared" si="1"/>
        <v>4</v>
      </c>
      <c r="G38" s="414">
        <v>4</v>
      </c>
      <c r="H38" s="414">
        <v>0</v>
      </c>
      <c r="I38" s="689" t="s">
        <v>441</v>
      </c>
      <c r="J38" s="690"/>
    </row>
    <row r="39" spans="1:10" ht="13.9" customHeight="1">
      <c r="A39" s="387">
        <v>31</v>
      </c>
      <c r="B39" s="373" t="s">
        <v>459</v>
      </c>
      <c r="C39" s="97">
        <f t="shared" si="0"/>
        <v>16907</v>
      </c>
      <c r="D39" s="415">
        <v>16907</v>
      </c>
      <c r="E39" s="416">
        <v>0</v>
      </c>
      <c r="F39" s="97">
        <f t="shared" si="1"/>
        <v>579</v>
      </c>
      <c r="G39" s="416">
        <v>579</v>
      </c>
      <c r="H39" s="416">
        <v>0</v>
      </c>
      <c r="I39" s="634" t="s">
        <v>460</v>
      </c>
      <c r="J39" s="635"/>
    </row>
    <row r="40" spans="1:10" s="426" customFormat="1" ht="13.9" customHeight="1">
      <c r="A40" s="425">
        <v>3100</v>
      </c>
      <c r="B40" s="418" t="s">
        <v>459</v>
      </c>
      <c r="C40" s="94">
        <f t="shared" si="0"/>
        <v>16907</v>
      </c>
      <c r="D40" s="419">
        <v>16907</v>
      </c>
      <c r="E40" s="414">
        <v>0</v>
      </c>
      <c r="F40" s="94">
        <f t="shared" si="1"/>
        <v>579</v>
      </c>
      <c r="G40" s="414">
        <v>579</v>
      </c>
      <c r="H40" s="414">
        <v>0</v>
      </c>
      <c r="I40" s="689" t="s">
        <v>461</v>
      </c>
      <c r="J40" s="690"/>
    </row>
    <row r="41" spans="1:10" ht="13.9" customHeight="1">
      <c r="A41" s="387">
        <v>32</v>
      </c>
      <c r="B41" s="373" t="s">
        <v>462</v>
      </c>
      <c r="C41" s="97">
        <f t="shared" si="0"/>
        <v>102</v>
      </c>
      <c r="D41" s="415">
        <v>102</v>
      </c>
      <c r="E41" s="416">
        <v>0</v>
      </c>
      <c r="F41" s="97">
        <f t="shared" si="1"/>
        <v>3</v>
      </c>
      <c r="G41" s="416">
        <v>3</v>
      </c>
      <c r="H41" s="416">
        <v>0</v>
      </c>
      <c r="I41" s="634" t="s">
        <v>463</v>
      </c>
      <c r="J41" s="635"/>
    </row>
    <row r="42" spans="1:10" s="426" customFormat="1" ht="13.9" customHeight="1">
      <c r="A42" s="425">
        <v>3290</v>
      </c>
      <c r="B42" s="418" t="s">
        <v>466</v>
      </c>
      <c r="C42" s="94">
        <f t="shared" si="0"/>
        <v>102</v>
      </c>
      <c r="D42" s="419">
        <v>102</v>
      </c>
      <c r="E42" s="414">
        <v>0</v>
      </c>
      <c r="F42" s="94">
        <f t="shared" si="1"/>
        <v>3</v>
      </c>
      <c r="G42" s="414">
        <v>3</v>
      </c>
      <c r="H42" s="414">
        <v>0</v>
      </c>
      <c r="I42" s="689" t="s">
        <v>467</v>
      </c>
      <c r="J42" s="690"/>
    </row>
    <row r="43" spans="1:10" ht="13.9" customHeight="1">
      <c r="A43" s="387">
        <v>33</v>
      </c>
      <c r="B43" s="373" t="s">
        <v>468</v>
      </c>
      <c r="C43" s="97">
        <f t="shared" si="0"/>
        <v>9425</v>
      </c>
      <c r="D43" s="416">
        <f>D44+D45+D46+D47</f>
        <v>9425</v>
      </c>
      <c r="E43" s="416">
        <f>E44+E45+E46+E47</f>
        <v>0</v>
      </c>
      <c r="F43" s="97">
        <f t="shared" si="1"/>
        <v>294</v>
      </c>
      <c r="G43" s="416">
        <f>G44+G45+G46+G47</f>
        <v>294</v>
      </c>
      <c r="H43" s="416">
        <f>H44+H45+H46+H47</f>
        <v>0</v>
      </c>
      <c r="I43" s="634" t="s">
        <v>469</v>
      </c>
      <c r="J43" s="635"/>
    </row>
    <row r="44" spans="1:10" s="426" customFormat="1" ht="13.9" customHeight="1">
      <c r="A44" s="425">
        <v>3311</v>
      </c>
      <c r="B44" s="418" t="s">
        <v>470</v>
      </c>
      <c r="C44" s="94">
        <f t="shared" si="0"/>
        <v>185</v>
      </c>
      <c r="D44" s="419">
        <v>185</v>
      </c>
      <c r="E44" s="414">
        <v>0</v>
      </c>
      <c r="F44" s="94">
        <f t="shared" si="1"/>
        <v>14</v>
      </c>
      <c r="G44" s="414">
        <v>14</v>
      </c>
      <c r="H44" s="414">
        <v>0</v>
      </c>
      <c r="I44" s="689" t="s">
        <v>472</v>
      </c>
      <c r="J44" s="690"/>
    </row>
    <row r="45" spans="1:10" s="424" customFormat="1" ht="13.9" customHeight="1">
      <c r="A45" s="391">
        <v>3312</v>
      </c>
      <c r="B45" s="382" t="s">
        <v>473</v>
      </c>
      <c r="C45" s="97">
        <f t="shared" si="0"/>
        <v>6038</v>
      </c>
      <c r="D45" s="415">
        <v>6038</v>
      </c>
      <c r="E45" s="416">
        <v>0</v>
      </c>
      <c r="F45" s="97">
        <f t="shared" si="1"/>
        <v>234</v>
      </c>
      <c r="G45" s="416">
        <v>234</v>
      </c>
      <c r="H45" s="416">
        <v>0</v>
      </c>
      <c r="I45" s="638" t="s">
        <v>474</v>
      </c>
      <c r="J45" s="639"/>
    </row>
    <row r="46" spans="1:10" s="426" customFormat="1" ht="13.9" customHeight="1">
      <c r="A46" s="425">
        <v>3314</v>
      </c>
      <c r="B46" s="418" t="s">
        <v>475</v>
      </c>
      <c r="C46" s="94">
        <f t="shared" si="0"/>
        <v>406</v>
      </c>
      <c r="D46" s="419">
        <v>406</v>
      </c>
      <c r="E46" s="414">
        <v>0</v>
      </c>
      <c r="F46" s="94">
        <f t="shared" si="1"/>
        <v>29</v>
      </c>
      <c r="G46" s="414">
        <v>29</v>
      </c>
      <c r="H46" s="414">
        <v>0</v>
      </c>
      <c r="I46" s="689" t="s">
        <v>476</v>
      </c>
      <c r="J46" s="690"/>
    </row>
    <row r="47" spans="1:10" s="424" customFormat="1" ht="13.9" customHeight="1">
      <c r="A47" s="391">
        <v>3315</v>
      </c>
      <c r="B47" s="382" t="s">
        <v>732</v>
      </c>
      <c r="C47" s="97">
        <f t="shared" si="0"/>
        <v>2796</v>
      </c>
      <c r="D47" s="415">
        <v>2796</v>
      </c>
      <c r="E47" s="416">
        <v>0</v>
      </c>
      <c r="F47" s="97">
        <f t="shared" si="1"/>
        <v>17</v>
      </c>
      <c r="G47" s="416">
        <v>17</v>
      </c>
      <c r="H47" s="416">
        <v>0</v>
      </c>
      <c r="I47" s="638" t="s">
        <v>762</v>
      </c>
      <c r="J47" s="639"/>
    </row>
    <row r="48" spans="1:10" s="424" customFormat="1" ht="21" customHeight="1">
      <c r="A48" s="437" t="s">
        <v>483</v>
      </c>
      <c r="B48" s="438" t="s">
        <v>733</v>
      </c>
      <c r="C48" s="98">
        <f t="shared" si="0"/>
        <v>529</v>
      </c>
      <c r="D48" s="439">
        <v>529</v>
      </c>
      <c r="E48" s="440">
        <v>0</v>
      </c>
      <c r="F48" s="98">
        <f t="shared" si="1"/>
        <v>20</v>
      </c>
      <c r="G48" s="440">
        <v>16</v>
      </c>
      <c r="H48" s="440">
        <v>4</v>
      </c>
      <c r="I48" s="701" t="s">
        <v>761</v>
      </c>
      <c r="J48" s="701"/>
    </row>
    <row r="49" spans="1:10" ht="18.75" customHeight="1">
      <c r="A49" s="387">
        <v>38</v>
      </c>
      <c r="B49" s="373" t="s">
        <v>734</v>
      </c>
      <c r="C49" s="97">
        <f t="shared" si="0"/>
        <v>529</v>
      </c>
      <c r="D49" s="415">
        <v>529</v>
      </c>
      <c r="E49" s="416">
        <v>0</v>
      </c>
      <c r="F49" s="97">
        <f t="shared" si="1"/>
        <v>20</v>
      </c>
      <c r="G49" s="416">
        <v>16</v>
      </c>
      <c r="H49" s="416">
        <v>4</v>
      </c>
      <c r="I49" s="702" t="s">
        <v>759</v>
      </c>
      <c r="J49" s="703"/>
    </row>
    <row r="50" spans="1:10" s="426" customFormat="1" ht="13.9" customHeight="1">
      <c r="A50" s="441">
        <v>3830</v>
      </c>
      <c r="B50" s="442" t="s">
        <v>494</v>
      </c>
      <c r="C50" s="94">
        <f t="shared" si="0"/>
        <v>529</v>
      </c>
      <c r="D50" s="419">
        <v>529</v>
      </c>
      <c r="E50" s="414">
        <v>0</v>
      </c>
      <c r="F50" s="94">
        <f t="shared" si="1"/>
        <v>20</v>
      </c>
      <c r="G50" s="414">
        <v>16</v>
      </c>
      <c r="H50" s="443">
        <v>4</v>
      </c>
      <c r="I50" s="695" t="s">
        <v>760</v>
      </c>
      <c r="J50" s="696"/>
    </row>
    <row r="51" spans="1:10" ht="25.15" customHeight="1">
      <c r="A51" s="693" t="s">
        <v>499</v>
      </c>
      <c r="B51" s="694"/>
      <c r="C51" s="565">
        <f>E51+D51</f>
        <v>210578</v>
      </c>
      <c r="D51" s="566">
        <f>D48+D16+D11</f>
        <v>210518</v>
      </c>
      <c r="E51" s="566">
        <f>E48+E16+E11</f>
        <v>60</v>
      </c>
      <c r="F51" s="565">
        <f>H51+G51</f>
        <v>9088</v>
      </c>
      <c r="G51" s="566">
        <f>G48+G16+G11</f>
        <v>8986</v>
      </c>
      <c r="H51" s="566">
        <f>H48+H16+H11</f>
        <v>102</v>
      </c>
      <c r="I51" s="697" t="s">
        <v>500</v>
      </c>
      <c r="J51" s="698"/>
    </row>
    <row r="52" spans="1:10">
      <c r="A52" s="363"/>
      <c r="B52" s="362"/>
    </row>
    <row r="53" spans="1:10">
      <c r="A53" s="363"/>
      <c r="B53" s="362"/>
    </row>
    <row r="54" spans="1:10">
      <c r="A54" s="363"/>
      <c r="B54" s="362"/>
    </row>
    <row r="55" spans="1:10">
      <c r="A55" s="363"/>
      <c r="B55" s="362"/>
    </row>
  </sheetData>
  <mergeCells count="56">
    <mergeCell ref="A51:B51"/>
    <mergeCell ref="I50:J50"/>
    <mergeCell ref="I51:J51"/>
    <mergeCell ref="I30:J30"/>
    <mergeCell ref="I31:J31"/>
    <mergeCell ref="I44:J44"/>
    <mergeCell ref="I45:J45"/>
    <mergeCell ref="I46:J46"/>
    <mergeCell ref="I47:J47"/>
    <mergeCell ref="I48:J48"/>
    <mergeCell ref="I49:J49"/>
    <mergeCell ref="I38:J38"/>
    <mergeCell ref="I39:J39"/>
    <mergeCell ref="I40:J40"/>
    <mergeCell ref="I41:J41"/>
    <mergeCell ref="I42:J42"/>
    <mergeCell ref="I43:J43"/>
    <mergeCell ref="I29:J29"/>
    <mergeCell ref="I32:J32"/>
    <mergeCell ref="I33:J33"/>
    <mergeCell ref="I34:J34"/>
    <mergeCell ref="I35:J35"/>
    <mergeCell ref="I37:J37"/>
    <mergeCell ref="I28:J28"/>
    <mergeCell ref="I17:J17"/>
    <mergeCell ref="I18:J18"/>
    <mergeCell ref="I19:J19"/>
    <mergeCell ref="I20:J20"/>
    <mergeCell ref="I21:J21"/>
    <mergeCell ref="I22:J22"/>
    <mergeCell ref="I23:J23"/>
    <mergeCell ref="I24:J24"/>
    <mergeCell ref="I25:J25"/>
    <mergeCell ref="I26:J26"/>
    <mergeCell ref="I27:J27"/>
    <mergeCell ref="I16:J16"/>
    <mergeCell ref="A7:A10"/>
    <mergeCell ref="B7:B10"/>
    <mergeCell ref="C7:E7"/>
    <mergeCell ref="F7:H7"/>
    <mergeCell ref="I7:J10"/>
    <mergeCell ref="C8:E8"/>
    <mergeCell ref="F8:H8"/>
    <mergeCell ref="I11:J11"/>
    <mergeCell ref="I12:J12"/>
    <mergeCell ref="I13:J13"/>
    <mergeCell ref="I14:J14"/>
    <mergeCell ref="I15:J15"/>
    <mergeCell ref="A6:B6"/>
    <mergeCell ref="C6:H6"/>
    <mergeCell ref="I6:J6"/>
    <mergeCell ref="A1:J1"/>
    <mergeCell ref="A2:J2"/>
    <mergeCell ref="A3:J3"/>
    <mergeCell ref="A4:J4"/>
    <mergeCell ref="A5:J5"/>
  </mergeCells>
  <printOptions horizontalCentered="1" verticalCentered="1"/>
  <pageMargins left="0" right="0" top="0.196527777777778" bottom="0" header="0.51180555555555596" footer="0.51180555555555596"/>
  <pageSetup paperSize="9" scale="6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48"/>
  <sheetViews>
    <sheetView view="pageBreakPreview" topLeftCell="A13" zoomScaleNormal="100" zoomScaleSheetLayoutView="100" workbookViewId="0">
      <selection activeCell="A14" sqref="A14"/>
    </sheetView>
  </sheetViews>
  <sheetFormatPr defaultColWidth="8.88671875" defaultRowHeight="15"/>
  <cols>
    <col min="1" max="1" width="6.6640625" style="446" customWidth="1"/>
    <col min="2" max="2" width="40.6640625" style="462" customWidth="1"/>
    <col min="3" max="11" width="8.6640625" style="410" customWidth="1"/>
    <col min="12" max="12" width="40.6640625" style="410" customWidth="1"/>
    <col min="13" max="13" width="6.6640625" style="410" customWidth="1"/>
    <col min="14" max="16384" width="8.88671875" style="410"/>
  </cols>
  <sheetData>
    <row r="1" spans="1:13" s="409" customFormat="1">
      <c r="A1" s="704"/>
      <c r="B1" s="704"/>
      <c r="C1" s="704"/>
      <c r="D1" s="704"/>
      <c r="E1" s="704"/>
      <c r="F1" s="704"/>
      <c r="G1" s="704"/>
      <c r="H1" s="704"/>
      <c r="I1" s="704"/>
      <c r="J1" s="704"/>
      <c r="K1" s="704"/>
      <c r="L1" s="704"/>
      <c r="M1" s="704"/>
    </row>
    <row r="2" spans="1:13" s="448" customFormat="1" ht="20.25">
      <c r="A2" s="678" t="s">
        <v>517</v>
      </c>
      <c r="B2" s="678"/>
      <c r="C2" s="678"/>
      <c r="D2" s="678"/>
      <c r="E2" s="678"/>
      <c r="F2" s="678"/>
      <c r="G2" s="678"/>
      <c r="H2" s="678"/>
      <c r="I2" s="678"/>
      <c r="J2" s="678"/>
      <c r="K2" s="678"/>
      <c r="L2" s="678"/>
      <c r="M2" s="678"/>
    </row>
    <row r="3" spans="1:13" s="448" customFormat="1" ht="20.25">
      <c r="A3" s="705" t="s">
        <v>503</v>
      </c>
      <c r="B3" s="705"/>
      <c r="C3" s="705"/>
      <c r="D3" s="705"/>
      <c r="E3" s="705"/>
      <c r="F3" s="705"/>
      <c r="G3" s="705"/>
      <c r="H3" s="705"/>
      <c r="I3" s="705"/>
      <c r="J3" s="705"/>
      <c r="K3" s="705"/>
      <c r="L3" s="705"/>
      <c r="M3" s="705"/>
    </row>
    <row r="4" spans="1:13" ht="15.75">
      <c r="A4" s="679" t="s">
        <v>518</v>
      </c>
      <c r="B4" s="679"/>
      <c r="C4" s="679"/>
      <c r="D4" s="679"/>
      <c r="E4" s="679"/>
      <c r="F4" s="679"/>
      <c r="G4" s="679"/>
      <c r="H4" s="679"/>
      <c r="I4" s="679"/>
      <c r="J4" s="679"/>
      <c r="K4" s="679"/>
      <c r="L4" s="679"/>
      <c r="M4" s="679"/>
    </row>
    <row r="5" spans="1:13" ht="15.75">
      <c r="A5" s="706" t="s">
        <v>505</v>
      </c>
      <c r="B5" s="706"/>
      <c r="C5" s="706"/>
      <c r="D5" s="706"/>
      <c r="E5" s="706"/>
      <c r="F5" s="706"/>
      <c r="G5" s="706"/>
      <c r="H5" s="706"/>
      <c r="I5" s="706"/>
      <c r="J5" s="706"/>
      <c r="K5" s="706"/>
      <c r="L5" s="706"/>
      <c r="M5" s="706"/>
    </row>
    <row r="6" spans="1:13" ht="15.75">
      <c r="A6" s="449" t="s">
        <v>519</v>
      </c>
      <c r="B6" s="450"/>
      <c r="C6" s="676">
        <v>2017</v>
      </c>
      <c r="D6" s="676"/>
      <c r="E6" s="676"/>
      <c r="F6" s="676"/>
      <c r="G6" s="676"/>
      <c r="H6" s="676"/>
      <c r="I6" s="676"/>
      <c r="J6" s="676"/>
      <c r="K6" s="676"/>
      <c r="L6" s="451"/>
      <c r="M6" s="452" t="s">
        <v>520</v>
      </c>
    </row>
    <row r="7" spans="1:13" ht="75" customHeight="1">
      <c r="A7" s="453" t="s">
        <v>735</v>
      </c>
      <c r="B7" s="454" t="s">
        <v>295</v>
      </c>
      <c r="C7" s="455" t="s">
        <v>736</v>
      </c>
      <c r="D7" s="456" t="s">
        <v>737</v>
      </c>
      <c r="E7" s="456" t="s">
        <v>738</v>
      </c>
      <c r="F7" s="456" t="s">
        <v>739</v>
      </c>
      <c r="G7" s="456" t="s">
        <v>740</v>
      </c>
      <c r="H7" s="456" t="s">
        <v>741</v>
      </c>
      <c r="I7" s="457" t="s">
        <v>742</v>
      </c>
      <c r="J7" s="455" t="s">
        <v>743</v>
      </c>
      <c r="K7" s="457" t="s">
        <v>744</v>
      </c>
      <c r="L7" s="707" t="s">
        <v>510</v>
      </c>
      <c r="M7" s="707"/>
    </row>
    <row r="8" spans="1:13" s="458" customFormat="1" ht="14.65" customHeight="1">
      <c r="A8" s="383" t="s">
        <v>305</v>
      </c>
      <c r="B8" s="384" t="s">
        <v>306</v>
      </c>
      <c r="C8" s="94">
        <f>K8+J8+I8+H8+G8+F8+E8+D8</f>
        <v>705</v>
      </c>
      <c r="D8" s="94">
        <f t="shared" ref="D8:J8" si="0">D9+D11</f>
        <v>0</v>
      </c>
      <c r="E8" s="94">
        <f t="shared" si="0"/>
        <v>71</v>
      </c>
      <c r="F8" s="94">
        <f t="shared" si="0"/>
        <v>0</v>
      </c>
      <c r="G8" s="94">
        <f t="shared" si="0"/>
        <v>119</v>
      </c>
      <c r="H8" s="94">
        <f t="shared" si="0"/>
        <v>366</v>
      </c>
      <c r="I8" s="94">
        <f t="shared" si="0"/>
        <v>0</v>
      </c>
      <c r="J8" s="94">
        <f t="shared" si="0"/>
        <v>149</v>
      </c>
      <c r="K8" s="94">
        <f>K9+K11</f>
        <v>0</v>
      </c>
      <c r="L8" s="658" t="s">
        <v>308</v>
      </c>
      <c r="M8" s="659"/>
    </row>
    <row r="9" spans="1:13" ht="14.65" customHeight="1">
      <c r="A9" s="387" t="s">
        <v>313</v>
      </c>
      <c r="B9" s="373" t="s">
        <v>314</v>
      </c>
      <c r="C9" s="97">
        <f t="shared" ref="C9:C48" si="1">K9+J9+I9+H9+G9+F9+E9+D9</f>
        <v>425</v>
      </c>
      <c r="D9" s="97">
        <v>0</v>
      </c>
      <c r="E9" s="97">
        <v>0</v>
      </c>
      <c r="F9" s="97">
        <v>0</v>
      </c>
      <c r="G9" s="97">
        <v>119</v>
      </c>
      <c r="H9" s="97">
        <v>306</v>
      </c>
      <c r="I9" s="97">
        <v>0</v>
      </c>
      <c r="J9" s="97">
        <v>0</v>
      </c>
      <c r="K9" s="97">
        <v>0</v>
      </c>
      <c r="L9" s="634" t="s">
        <v>316</v>
      </c>
      <c r="M9" s="635"/>
    </row>
    <row r="10" spans="1:13" s="458" customFormat="1" ht="14.65" customHeight="1">
      <c r="A10" s="425" t="s">
        <v>317</v>
      </c>
      <c r="B10" s="418" t="s">
        <v>318</v>
      </c>
      <c r="C10" s="94">
        <f t="shared" si="1"/>
        <v>425</v>
      </c>
      <c r="D10" s="414">
        <v>0</v>
      </c>
      <c r="E10" s="414">
        <v>0</v>
      </c>
      <c r="F10" s="414">
        <v>0</v>
      </c>
      <c r="G10" s="414">
        <v>119</v>
      </c>
      <c r="H10" s="414">
        <v>306</v>
      </c>
      <c r="I10" s="414">
        <v>0</v>
      </c>
      <c r="J10" s="414">
        <v>0</v>
      </c>
      <c r="K10" s="414">
        <v>0</v>
      </c>
      <c r="L10" s="689" t="s">
        <v>319</v>
      </c>
      <c r="M10" s="690"/>
    </row>
    <row r="11" spans="1:13" s="458" customFormat="1" ht="14.65" customHeight="1">
      <c r="A11" s="387" t="s">
        <v>320</v>
      </c>
      <c r="B11" s="373" t="s">
        <v>321</v>
      </c>
      <c r="C11" s="97">
        <f t="shared" si="1"/>
        <v>280</v>
      </c>
      <c r="D11" s="97">
        <v>0</v>
      </c>
      <c r="E11" s="97">
        <v>71</v>
      </c>
      <c r="F11" s="97">
        <v>0</v>
      </c>
      <c r="G11" s="97">
        <v>0</v>
      </c>
      <c r="H11" s="97">
        <v>60</v>
      </c>
      <c r="I11" s="97">
        <v>0</v>
      </c>
      <c r="J11" s="97">
        <v>149</v>
      </c>
      <c r="K11" s="97">
        <v>0</v>
      </c>
      <c r="L11" s="634" t="s">
        <v>322</v>
      </c>
      <c r="M11" s="635"/>
    </row>
    <row r="12" spans="1:13" s="458" customFormat="1" ht="14.65" customHeight="1">
      <c r="A12" s="425" t="s">
        <v>323</v>
      </c>
      <c r="B12" s="418" t="s">
        <v>324</v>
      </c>
      <c r="C12" s="94">
        <f t="shared" si="1"/>
        <v>280</v>
      </c>
      <c r="D12" s="414">
        <v>0</v>
      </c>
      <c r="E12" s="414">
        <v>71</v>
      </c>
      <c r="F12" s="414">
        <v>0</v>
      </c>
      <c r="G12" s="414">
        <v>0</v>
      </c>
      <c r="H12" s="414">
        <v>60</v>
      </c>
      <c r="I12" s="414">
        <v>0</v>
      </c>
      <c r="J12" s="414">
        <v>149</v>
      </c>
      <c r="K12" s="414">
        <v>0</v>
      </c>
      <c r="L12" s="689" t="s">
        <v>325</v>
      </c>
      <c r="M12" s="690"/>
    </row>
    <row r="13" spans="1:13" ht="14.65" customHeight="1">
      <c r="A13" s="420" t="s">
        <v>326</v>
      </c>
      <c r="B13" s="421" t="s">
        <v>327</v>
      </c>
      <c r="C13" s="97">
        <f t="shared" si="1"/>
        <v>523749</v>
      </c>
      <c r="D13" s="97">
        <f t="shared" ref="D13:J13" si="2">D14+D18+D20+D22+D24+D26+D27+D29+D31+D33+D36+D38+D40</f>
        <v>985</v>
      </c>
      <c r="E13" s="97">
        <f t="shared" si="2"/>
        <v>3339</v>
      </c>
      <c r="F13" s="97">
        <f t="shared" si="2"/>
        <v>3785</v>
      </c>
      <c r="G13" s="97">
        <f t="shared" si="2"/>
        <v>5549</v>
      </c>
      <c r="H13" s="97">
        <f t="shared" si="2"/>
        <v>14979</v>
      </c>
      <c r="I13" s="97">
        <f t="shared" si="2"/>
        <v>9644</v>
      </c>
      <c r="J13" s="97">
        <f t="shared" si="2"/>
        <v>18202</v>
      </c>
      <c r="K13" s="97">
        <f>K14+K18+K20+K22+K24+K26+K27+K29+K31+K33+K36+K38+K40</f>
        <v>467266</v>
      </c>
      <c r="L13" s="680" t="s">
        <v>328</v>
      </c>
      <c r="M13" s="681"/>
    </row>
    <row r="14" spans="1:13" ht="14.65" customHeight="1">
      <c r="A14" s="422">
        <v>10</v>
      </c>
      <c r="B14" s="423" t="s">
        <v>329</v>
      </c>
      <c r="C14" s="94">
        <f t="shared" si="1"/>
        <v>84030</v>
      </c>
      <c r="D14" s="94">
        <f>D15+D16+D17</f>
        <v>53</v>
      </c>
      <c r="E14" s="94">
        <f t="shared" ref="E14:J14" si="3">E15+E16+E17</f>
        <v>196</v>
      </c>
      <c r="F14" s="94">
        <f t="shared" si="3"/>
        <v>100</v>
      </c>
      <c r="G14" s="94">
        <f t="shared" si="3"/>
        <v>488</v>
      </c>
      <c r="H14" s="94">
        <f t="shared" si="3"/>
        <v>417</v>
      </c>
      <c r="I14" s="94">
        <f t="shared" si="3"/>
        <v>1049</v>
      </c>
      <c r="J14" s="94">
        <f t="shared" si="3"/>
        <v>8573</v>
      </c>
      <c r="K14" s="94">
        <f>K15+K16+K17</f>
        <v>73154</v>
      </c>
      <c r="L14" s="662" t="s">
        <v>330</v>
      </c>
      <c r="M14" s="663"/>
    </row>
    <row r="15" spans="1:13" ht="14.65" customHeight="1">
      <c r="A15" s="425">
        <v>1071</v>
      </c>
      <c r="B15" s="418" t="s">
        <v>339</v>
      </c>
      <c r="C15" s="94">
        <f t="shared" si="1"/>
        <v>78194</v>
      </c>
      <c r="D15" s="414">
        <v>0</v>
      </c>
      <c r="E15" s="414">
        <v>136</v>
      </c>
      <c r="F15" s="414">
        <v>0</v>
      </c>
      <c r="G15" s="414">
        <v>136</v>
      </c>
      <c r="H15" s="414">
        <v>204</v>
      </c>
      <c r="I15" s="414">
        <v>856</v>
      </c>
      <c r="J15" s="414">
        <v>8424</v>
      </c>
      <c r="K15" s="414">
        <v>68438</v>
      </c>
      <c r="L15" s="689" t="s">
        <v>340</v>
      </c>
      <c r="M15" s="690"/>
    </row>
    <row r="16" spans="1:13" s="458" customFormat="1" ht="14.65" customHeight="1">
      <c r="A16" s="391">
        <v>1073</v>
      </c>
      <c r="B16" s="382" t="s">
        <v>341</v>
      </c>
      <c r="C16" s="97">
        <f t="shared" si="1"/>
        <v>1440</v>
      </c>
      <c r="D16" s="416">
        <v>0</v>
      </c>
      <c r="E16" s="416">
        <v>0</v>
      </c>
      <c r="F16" s="416">
        <v>0</v>
      </c>
      <c r="G16" s="416">
        <v>5</v>
      </c>
      <c r="H16" s="416">
        <v>7</v>
      </c>
      <c r="I16" s="416">
        <v>0</v>
      </c>
      <c r="J16" s="416">
        <v>71</v>
      </c>
      <c r="K16" s="416">
        <v>1357</v>
      </c>
      <c r="L16" s="638" t="s">
        <v>343</v>
      </c>
      <c r="M16" s="639"/>
    </row>
    <row r="17" spans="1:13" ht="14.65" customHeight="1">
      <c r="A17" s="425">
        <v>1079</v>
      </c>
      <c r="B17" s="418" t="s">
        <v>344</v>
      </c>
      <c r="C17" s="94">
        <f t="shared" si="1"/>
        <v>4396</v>
      </c>
      <c r="D17" s="414">
        <v>53</v>
      </c>
      <c r="E17" s="414">
        <v>60</v>
      </c>
      <c r="F17" s="414">
        <v>100</v>
      </c>
      <c r="G17" s="414">
        <v>347</v>
      </c>
      <c r="H17" s="414">
        <v>206</v>
      </c>
      <c r="I17" s="414">
        <v>193</v>
      </c>
      <c r="J17" s="414">
        <v>78</v>
      </c>
      <c r="K17" s="414">
        <v>3359</v>
      </c>
      <c r="L17" s="689" t="s">
        <v>346</v>
      </c>
      <c r="M17" s="690"/>
    </row>
    <row r="18" spans="1:13" ht="14.65" customHeight="1">
      <c r="A18" s="387">
        <v>13</v>
      </c>
      <c r="B18" s="373" t="s">
        <v>355</v>
      </c>
      <c r="C18" s="97">
        <f t="shared" si="1"/>
        <v>6311</v>
      </c>
      <c r="D18" s="97">
        <v>0</v>
      </c>
      <c r="E18" s="97">
        <v>20</v>
      </c>
      <c r="F18" s="97">
        <v>24</v>
      </c>
      <c r="G18" s="97">
        <v>47</v>
      </c>
      <c r="H18" s="97">
        <v>121</v>
      </c>
      <c r="I18" s="97">
        <v>49</v>
      </c>
      <c r="J18" s="97">
        <v>260</v>
      </c>
      <c r="K18" s="97">
        <v>5790</v>
      </c>
      <c r="L18" s="634" t="s">
        <v>356</v>
      </c>
      <c r="M18" s="635"/>
    </row>
    <row r="19" spans="1:13" s="458" customFormat="1" ht="14.65" customHeight="1">
      <c r="A19" s="425">
        <v>1392</v>
      </c>
      <c r="B19" s="418" t="s">
        <v>357</v>
      </c>
      <c r="C19" s="94">
        <f t="shared" si="1"/>
        <v>6311</v>
      </c>
      <c r="D19" s="414">
        <v>0</v>
      </c>
      <c r="E19" s="414">
        <v>20</v>
      </c>
      <c r="F19" s="414">
        <v>24</v>
      </c>
      <c r="G19" s="414">
        <v>47</v>
      </c>
      <c r="H19" s="414">
        <v>121</v>
      </c>
      <c r="I19" s="414">
        <v>49</v>
      </c>
      <c r="J19" s="414">
        <v>260</v>
      </c>
      <c r="K19" s="414">
        <v>5790</v>
      </c>
      <c r="L19" s="689" t="s">
        <v>358</v>
      </c>
      <c r="M19" s="690"/>
    </row>
    <row r="20" spans="1:13" s="458" customFormat="1" ht="14.65" customHeight="1">
      <c r="A20" s="387">
        <v>14</v>
      </c>
      <c r="B20" s="373" t="s">
        <v>362</v>
      </c>
      <c r="C20" s="97">
        <f t="shared" si="1"/>
        <v>160837</v>
      </c>
      <c r="D20" s="97">
        <v>293</v>
      </c>
      <c r="E20" s="97">
        <v>2679</v>
      </c>
      <c r="F20" s="97">
        <v>2424</v>
      </c>
      <c r="G20" s="97">
        <v>2329</v>
      </c>
      <c r="H20" s="97">
        <v>5558</v>
      </c>
      <c r="I20" s="97">
        <v>7905</v>
      </c>
      <c r="J20" s="97">
        <v>179</v>
      </c>
      <c r="K20" s="97">
        <v>139470</v>
      </c>
      <c r="L20" s="634" t="s">
        <v>363</v>
      </c>
      <c r="M20" s="635"/>
    </row>
    <row r="21" spans="1:13" s="458" customFormat="1" ht="14.65" customHeight="1">
      <c r="A21" s="425">
        <v>1412</v>
      </c>
      <c r="B21" s="418" t="s">
        <v>366</v>
      </c>
      <c r="C21" s="94">
        <f t="shared" si="1"/>
        <v>160837</v>
      </c>
      <c r="D21" s="414">
        <v>293</v>
      </c>
      <c r="E21" s="414">
        <v>2679</v>
      </c>
      <c r="F21" s="414">
        <v>2424</v>
      </c>
      <c r="G21" s="414">
        <v>2329</v>
      </c>
      <c r="H21" s="414">
        <v>5558</v>
      </c>
      <c r="I21" s="414">
        <v>7905</v>
      </c>
      <c r="J21" s="414">
        <v>179</v>
      </c>
      <c r="K21" s="414">
        <v>139470</v>
      </c>
      <c r="L21" s="689" t="s">
        <v>367</v>
      </c>
      <c r="M21" s="690"/>
    </row>
    <row r="22" spans="1:13" s="458" customFormat="1" ht="34.15" customHeight="1">
      <c r="A22" s="427">
        <v>16</v>
      </c>
      <c r="B22" s="428" t="s">
        <v>372</v>
      </c>
      <c r="C22" s="97">
        <f t="shared" si="1"/>
        <v>152949</v>
      </c>
      <c r="D22" s="97">
        <v>0</v>
      </c>
      <c r="E22" s="97">
        <v>210</v>
      </c>
      <c r="F22" s="97">
        <v>186</v>
      </c>
      <c r="G22" s="97">
        <v>248</v>
      </c>
      <c r="H22" s="97">
        <v>739</v>
      </c>
      <c r="I22" s="97">
        <v>0</v>
      </c>
      <c r="J22" s="97">
        <v>4751</v>
      </c>
      <c r="K22" s="97">
        <v>146815</v>
      </c>
      <c r="L22" s="691" t="s">
        <v>373</v>
      </c>
      <c r="M22" s="692"/>
    </row>
    <row r="23" spans="1:13" ht="14.65" customHeight="1">
      <c r="A23" s="425">
        <v>1622</v>
      </c>
      <c r="B23" s="418" t="s">
        <v>374</v>
      </c>
      <c r="C23" s="94">
        <f t="shared" si="1"/>
        <v>152949</v>
      </c>
      <c r="D23" s="414">
        <v>0</v>
      </c>
      <c r="E23" s="414">
        <v>210</v>
      </c>
      <c r="F23" s="414">
        <v>186</v>
      </c>
      <c r="G23" s="414">
        <v>248</v>
      </c>
      <c r="H23" s="414">
        <v>739</v>
      </c>
      <c r="I23" s="414">
        <v>0</v>
      </c>
      <c r="J23" s="414">
        <v>4751</v>
      </c>
      <c r="K23" s="414">
        <v>146815</v>
      </c>
      <c r="L23" s="689" t="s">
        <v>375</v>
      </c>
      <c r="M23" s="690"/>
    </row>
    <row r="24" spans="1:13" ht="14.65" customHeight="1">
      <c r="A24" s="387">
        <v>18</v>
      </c>
      <c r="B24" s="373" t="s">
        <v>382</v>
      </c>
      <c r="C24" s="97">
        <f t="shared" si="1"/>
        <v>7334</v>
      </c>
      <c r="D24" s="97">
        <v>34</v>
      </c>
      <c r="E24" s="97">
        <v>45</v>
      </c>
      <c r="F24" s="97">
        <v>57</v>
      </c>
      <c r="G24" s="97">
        <v>27</v>
      </c>
      <c r="H24" s="97">
        <v>18</v>
      </c>
      <c r="I24" s="97">
        <v>0</v>
      </c>
      <c r="J24" s="97">
        <v>180</v>
      </c>
      <c r="K24" s="97">
        <v>6973</v>
      </c>
      <c r="L24" s="634" t="s">
        <v>385</v>
      </c>
      <c r="M24" s="635"/>
    </row>
    <row r="25" spans="1:13" ht="14.65" customHeight="1">
      <c r="A25" s="425">
        <v>1811</v>
      </c>
      <c r="B25" s="418" t="s">
        <v>386</v>
      </c>
      <c r="C25" s="94">
        <f t="shared" si="1"/>
        <v>7334</v>
      </c>
      <c r="D25" s="414">
        <v>34</v>
      </c>
      <c r="E25" s="414">
        <v>45</v>
      </c>
      <c r="F25" s="414">
        <v>57</v>
      </c>
      <c r="G25" s="414">
        <v>27</v>
      </c>
      <c r="H25" s="414">
        <v>18</v>
      </c>
      <c r="I25" s="414">
        <v>0</v>
      </c>
      <c r="J25" s="414">
        <v>180</v>
      </c>
      <c r="K25" s="414">
        <v>6973</v>
      </c>
      <c r="L25" s="689" t="s">
        <v>388</v>
      </c>
      <c r="M25" s="690"/>
    </row>
    <row r="26" spans="1:13" ht="14.65" customHeight="1">
      <c r="A26" s="387">
        <v>20</v>
      </c>
      <c r="B26" s="373" t="s">
        <v>393</v>
      </c>
      <c r="C26" s="97">
        <f t="shared" si="1"/>
        <v>907</v>
      </c>
      <c r="D26" s="97">
        <v>0</v>
      </c>
      <c r="E26" s="97">
        <v>17</v>
      </c>
      <c r="F26" s="97">
        <v>15</v>
      </c>
      <c r="G26" s="97">
        <v>0</v>
      </c>
      <c r="H26" s="97">
        <v>27</v>
      </c>
      <c r="I26" s="97">
        <v>0</v>
      </c>
      <c r="J26" s="97">
        <v>13</v>
      </c>
      <c r="K26" s="97">
        <v>835</v>
      </c>
      <c r="L26" s="634" t="s">
        <v>395</v>
      </c>
      <c r="M26" s="635"/>
    </row>
    <row r="27" spans="1:13" ht="14.65" customHeight="1">
      <c r="A27" s="425">
        <v>22</v>
      </c>
      <c r="B27" s="430" t="s">
        <v>730</v>
      </c>
      <c r="C27" s="94">
        <f t="shared" si="1"/>
        <v>14089</v>
      </c>
      <c r="D27" s="94">
        <v>0</v>
      </c>
      <c r="E27" s="94">
        <v>31</v>
      </c>
      <c r="F27" s="94">
        <v>3</v>
      </c>
      <c r="G27" s="94">
        <v>0</v>
      </c>
      <c r="H27" s="94">
        <v>533</v>
      </c>
      <c r="I27" s="94">
        <v>62</v>
      </c>
      <c r="J27" s="94">
        <v>965</v>
      </c>
      <c r="K27" s="94">
        <v>12495</v>
      </c>
      <c r="L27" s="712" t="s">
        <v>401</v>
      </c>
      <c r="M27" s="713"/>
    </row>
    <row r="28" spans="1:13" ht="14.65" customHeight="1">
      <c r="A28" s="387">
        <v>2220</v>
      </c>
      <c r="B28" s="373" t="s">
        <v>731</v>
      </c>
      <c r="C28" s="97">
        <f t="shared" si="1"/>
        <v>14089</v>
      </c>
      <c r="D28" s="416">
        <v>0</v>
      </c>
      <c r="E28" s="416">
        <v>31</v>
      </c>
      <c r="F28" s="416">
        <v>3</v>
      </c>
      <c r="G28" s="416">
        <v>0</v>
      </c>
      <c r="H28" s="416">
        <v>533</v>
      </c>
      <c r="I28" s="416">
        <v>62</v>
      </c>
      <c r="J28" s="416">
        <v>965</v>
      </c>
      <c r="K28" s="416">
        <v>12495</v>
      </c>
      <c r="L28" s="708" t="s">
        <v>401</v>
      </c>
      <c r="M28" s="709"/>
    </row>
    <row r="29" spans="1:13" ht="14.65" customHeight="1">
      <c r="A29" s="422">
        <v>23</v>
      </c>
      <c r="B29" s="423" t="s">
        <v>406</v>
      </c>
      <c r="C29" s="94">
        <f t="shared" si="1"/>
        <v>328</v>
      </c>
      <c r="D29" s="94">
        <v>0</v>
      </c>
      <c r="E29" s="94">
        <v>5</v>
      </c>
      <c r="F29" s="94">
        <v>0</v>
      </c>
      <c r="G29" s="94">
        <v>6</v>
      </c>
      <c r="H29" s="94">
        <v>18</v>
      </c>
      <c r="I29" s="94">
        <v>0</v>
      </c>
      <c r="J29" s="94">
        <v>24</v>
      </c>
      <c r="K29" s="94">
        <v>275</v>
      </c>
      <c r="L29" s="662" t="s">
        <v>407</v>
      </c>
      <c r="M29" s="663"/>
    </row>
    <row r="30" spans="1:13" s="458" customFormat="1" ht="14.65" customHeight="1">
      <c r="A30" s="391">
        <v>2310</v>
      </c>
      <c r="B30" s="382" t="s">
        <v>408</v>
      </c>
      <c r="C30" s="97">
        <f t="shared" si="1"/>
        <v>328</v>
      </c>
      <c r="D30" s="416">
        <v>0</v>
      </c>
      <c r="E30" s="416">
        <v>5</v>
      </c>
      <c r="F30" s="416">
        <v>0</v>
      </c>
      <c r="G30" s="416">
        <v>6</v>
      </c>
      <c r="H30" s="416">
        <v>18</v>
      </c>
      <c r="I30" s="416">
        <v>0</v>
      </c>
      <c r="J30" s="416">
        <v>24</v>
      </c>
      <c r="K30" s="416">
        <v>275</v>
      </c>
      <c r="L30" s="638" t="s">
        <v>410</v>
      </c>
      <c r="M30" s="639"/>
    </row>
    <row r="31" spans="1:13" ht="22.5">
      <c r="A31" s="422">
        <v>25</v>
      </c>
      <c r="B31" s="423" t="s">
        <v>421</v>
      </c>
      <c r="C31" s="94">
        <f t="shared" si="1"/>
        <v>78375</v>
      </c>
      <c r="D31" s="94">
        <v>598</v>
      </c>
      <c r="E31" s="94">
        <v>78</v>
      </c>
      <c r="F31" s="94">
        <v>638</v>
      </c>
      <c r="G31" s="94">
        <v>1680</v>
      </c>
      <c r="H31" s="94">
        <v>6460</v>
      </c>
      <c r="I31" s="94">
        <v>0</v>
      </c>
      <c r="J31" s="94">
        <v>1572</v>
      </c>
      <c r="K31" s="94">
        <v>67349</v>
      </c>
      <c r="L31" s="662" t="s">
        <v>422</v>
      </c>
      <c r="M31" s="663"/>
    </row>
    <row r="32" spans="1:13" s="458" customFormat="1" ht="14.65" customHeight="1">
      <c r="A32" s="391">
        <v>2511</v>
      </c>
      <c r="B32" s="382" t="s">
        <v>423</v>
      </c>
      <c r="C32" s="97">
        <f t="shared" si="1"/>
        <v>78375</v>
      </c>
      <c r="D32" s="416">
        <v>598</v>
      </c>
      <c r="E32" s="416">
        <v>78</v>
      </c>
      <c r="F32" s="416">
        <v>638</v>
      </c>
      <c r="G32" s="416">
        <v>1680</v>
      </c>
      <c r="H32" s="416">
        <v>6460</v>
      </c>
      <c r="I32" s="416">
        <v>0</v>
      </c>
      <c r="J32" s="416">
        <v>1572</v>
      </c>
      <c r="K32" s="416">
        <v>67349</v>
      </c>
      <c r="L32" s="638" t="s">
        <v>424</v>
      </c>
      <c r="M32" s="639"/>
    </row>
    <row r="33" spans="1:13" ht="14.65" customHeight="1">
      <c r="A33" s="422">
        <v>27</v>
      </c>
      <c r="B33" s="423" t="s">
        <v>431</v>
      </c>
      <c r="C33" s="94">
        <f t="shared" si="1"/>
        <v>249</v>
      </c>
      <c r="D33" s="94">
        <v>7</v>
      </c>
      <c r="E33" s="94">
        <v>2</v>
      </c>
      <c r="F33" s="94">
        <v>90</v>
      </c>
      <c r="G33" s="94">
        <v>13</v>
      </c>
      <c r="H33" s="94">
        <v>39</v>
      </c>
      <c r="I33" s="94">
        <v>0</v>
      </c>
      <c r="J33" s="94">
        <v>18</v>
      </c>
      <c r="K33" s="94">
        <v>80</v>
      </c>
      <c r="L33" s="662" t="s">
        <v>433</v>
      </c>
      <c r="M33" s="663"/>
    </row>
    <row r="34" spans="1:13" s="458" customFormat="1" ht="19.5" customHeight="1">
      <c r="A34" s="391">
        <v>2710</v>
      </c>
      <c r="B34" s="382" t="s">
        <v>434</v>
      </c>
      <c r="C34" s="97">
        <f t="shared" si="1"/>
        <v>142</v>
      </c>
      <c r="D34" s="416">
        <v>6</v>
      </c>
      <c r="E34" s="416">
        <v>2</v>
      </c>
      <c r="F34" s="416">
        <v>88</v>
      </c>
      <c r="G34" s="416">
        <v>9</v>
      </c>
      <c r="H34" s="416">
        <v>19</v>
      </c>
      <c r="I34" s="416">
        <v>0</v>
      </c>
      <c r="J34" s="416">
        <v>18</v>
      </c>
      <c r="K34" s="416">
        <v>0</v>
      </c>
      <c r="L34" s="638" t="s">
        <v>435</v>
      </c>
      <c r="M34" s="639"/>
    </row>
    <row r="35" spans="1:13" ht="20.25" customHeight="1">
      <c r="A35" s="425">
        <v>2790</v>
      </c>
      <c r="B35" s="418" t="s">
        <v>440</v>
      </c>
      <c r="C35" s="94">
        <f t="shared" si="1"/>
        <v>107</v>
      </c>
      <c r="D35" s="414">
        <v>1</v>
      </c>
      <c r="E35" s="414">
        <v>0</v>
      </c>
      <c r="F35" s="414">
        <v>2</v>
      </c>
      <c r="G35" s="414">
        <v>4</v>
      </c>
      <c r="H35" s="414">
        <v>20</v>
      </c>
      <c r="I35" s="414">
        <v>0</v>
      </c>
      <c r="J35" s="414">
        <v>0</v>
      </c>
      <c r="K35" s="414">
        <v>80</v>
      </c>
      <c r="L35" s="689" t="s">
        <v>441</v>
      </c>
      <c r="M35" s="690"/>
    </row>
    <row r="36" spans="1:13" ht="18.75" customHeight="1">
      <c r="A36" s="387">
        <v>31</v>
      </c>
      <c r="B36" s="373" t="s">
        <v>459</v>
      </c>
      <c r="C36" s="97">
        <f t="shared" si="1"/>
        <v>12642</v>
      </c>
      <c r="D36" s="97">
        <v>0</v>
      </c>
      <c r="E36" s="97">
        <v>0</v>
      </c>
      <c r="F36" s="97">
        <v>0</v>
      </c>
      <c r="G36" s="97">
        <v>386</v>
      </c>
      <c r="H36" s="97">
        <v>772</v>
      </c>
      <c r="I36" s="97">
        <v>579</v>
      </c>
      <c r="J36" s="97">
        <v>1255</v>
      </c>
      <c r="K36" s="97">
        <v>9650</v>
      </c>
      <c r="L36" s="634"/>
      <c r="M36" s="635"/>
    </row>
    <row r="37" spans="1:13" ht="14.65" customHeight="1">
      <c r="A37" s="425">
        <v>3100</v>
      </c>
      <c r="B37" s="418" t="s">
        <v>459</v>
      </c>
      <c r="C37" s="94">
        <f t="shared" si="1"/>
        <v>12642</v>
      </c>
      <c r="D37" s="414">
        <v>0</v>
      </c>
      <c r="E37" s="414">
        <v>0</v>
      </c>
      <c r="F37" s="414">
        <v>0</v>
      </c>
      <c r="G37" s="414">
        <v>386</v>
      </c>
      <c r="H37" s="414">
        <v>772</v>
      </c>
      <c r="I37" s="414">
        <v>579</v>
      </c>
      <c r="J37" s="414">
        <v>1255</v>
      </c>
      <c r="K37" s="414">
        <v>9650</v>
      </c>
      <c r="L37" s="689" t="s">
        <v>461</v>
      </c>
      <c r="M37" s="690"/>
    </row>
    <row r="38" spans="1:13" ht="14.65" customHeight="1">
      <c r="A38" s="387">
        <v>32</v>
      </c>
      <c r="B38" s="373" t="s">
        <v>462</v>
      </c>
      <c r="C38" s="97">
        <f t="shared" si="1"/>
        <v>73</v>
      </c>
      <c r="D38" s="97">
        <v>0</v>
      </c>
      <c r="E38" s="97">
        <v>0</v>
      </c>
      <c r="F38" s="97">
        <v>0</v>
      </c>
      <c r="G38" s="97">
        <v>0</v>
      </c>
      <c r="H38" s="97">
        <v>0</v>
      </c>
      <c r="I38" s="97">
        <v>0</v>
      </c>
      <c r="J38" s="97">
        <v>0</v>
      </c>
      <c r="K38" s="97">
        <v>73</v>
      </c>
      <c r="L38" s="634" t="s">
        <v>463</v>
      </c>
      <c r="M38" s="635"/>
    </row>
    <row r="39" spans="1:13" ht="14.65" customHeight="1">
      <c r="A39" s="425">
        <v>3290</v>
      </c>
      <c r="B39" s="418" t="s">
        <v>466</v>
      </c>
      <c r="C39" s="94">
        <f t="shared" si="1"/>
        <v>73</v>
      </c>
      <c r="D39" s="414">
        <v>0</v>
      </c>
      <c r="E39" s="414">
        <v>0</v>
      </c>
      <c r="F39" s="414">
        <v>0</v>
      </c>
      <c r="G39" s="414">
        <v>0</v>
      </c>
      <c r="H39" s="414">
        <v>0</v>
      </c>
      <c r="I39" s="414">
        <v>0</v>
      </c>
      <c r="J39" s="414">
        <v>0</v>
      </c>
      <c r="K39" s="414">
        <v>73</v>
      </c>
      <c r="L39" s="689" t="s">
        <v>467</v>
      </c>
      <c r="M39" s="690"/>
    </row>
    <row r="40" spans="1:13" ht="14.65" customHeight="1">
      <c r="A40" s="387">
        <v>33</v>
      </c>
      <c r="B40" s="373" t="s">
        <v>468</v>
      </c>
      <c r="C40" s="97">
        <f t="shared" si="1"/>
        <v>5625</v>
      </c>
      <c r="D40" s="97">
        <v>0</v>
      </c>
      <c r="E40" s="97">
        <v>56</v>
      </c>
      <c r="F40" s="97">
        <v>248</v>
      </c>
      <c r="G40" s="97">
        <v>325</v>
      </c>
      <c r="H40" s="97">
        <v>277</v>
      </c>
      <c r="I40" s="97">
        <v>0</v>
      </c>
      <c r="J40" s="97">
        <v>412</v>
      </c>
      <c r="K40" s="97">
        <v>4307</v>
      </c>
      <c r="L40" s="634" t="s">
        <v>469</v>
      </c>
      <c r="M40" s="635"/>
    </row>
    <row r="41" spans="1:13" ht="14.65" customHeight="1">
      <c r="A41" s="425">
        <v>3311</v>
      </c>
      <c r="B41" s="418" t="s">
        <v>470</v>
      </c>
      <c r="C41" s="94">
        <f t="shared" si="1"/>
        <v>24</v>
      </c>
      <c r="D41" s="414">
        <v>0</v>
      </c>
      <c r="E41" s="414">
        <v>0</v>
      </c>
      <c r="F41" s="414">
        <v>0</v>
      </c>
      <c r="G41" s="414">
        <v>1</v>
      </c>
      <c r="H41" s="414">
        <v>1</v>
      </c>
      <c r="I41" s="414">
        <v>0</v>
      </c>
      <c r="J41" s="414">
        <v>22</v>
      </c>
      <c r="K41" s="414">
        <v>0</v>
      </c>
      <c r="L41" s="689" t="s">
        <v>472</v>
      </c>
      <c r="M41" s="690"/>
    </row>
    <row r="42" spans="1:13" s="458" customFormat="1" ht="14.65" customHeight="1">
      <c r="A42" s="391">
        <v>3312</v>
      </c>
      <c r="B42" s="382" t="s">
        <v>473</v>
      </c>
      <c r="C42" s="97">
        <f t="shared" si="1"/>
        <v>2284</v>
      </c>
      <c r="D42" s="416">
        <v>0</v>
      </c>
      <c r="E42" s="416">
        <v>55</v>
      </c>
      <c r="F42" s="416">
        <v>228</v>
      </c>
      <c r="G42" s="416">
        <v>310</v>
      </c>
      <c r="H42" s="416">
        <v>252</v>
      </c>
      <c r="I42" s="416">
        <v>0</v>
      </c>
      <c r="J42" s="416">
        <v>345</v>
      </c>
      <c r="K42" s="416">
        <v>1094</v>
      </c>
      <c r="L42" s="638" t="s">
        <v>474</v>
      </c>
      <c r="M42" s="639"/>
    </row>
    <row r="43" spans="1:13" ht="14.65" customHeight="1">
      <c r="A43" s="425">
        <v>3314</v>
      </c>
      <c r="B43" s="418" t="s">
        <v>475</v>
      </c>
      <c r="C43" s="94">
        <f t="shared" si="1"/>
        <v>430</v>
      </c>
      <c r="D43" s="414">
        <v>0</v>
      </c>
      <c r="E43" s="414">
        <v>0</v>
      </c>
      <c r="F43" s="414">
        <v>0</v>
      </c>
      <c r="G43" s="414">
        <v>10</v>
      </c>
      <c r="H43" s="414">
        <v>14</v>
      </c>
      <c r="I43" s="414">
        <v>0</v>
      </c>
      <c r="J43" s="414">
        <v>23</v>
      </c>
      <c r="K43" s="414">
        <v>383</v>
      </c>
      <c r="L43" s="689" t="s">
        <v>476</v>
      </c>
      <c r="M43" s="690"/>
    </row>
    <row r="44" spans="1:13" s="458" customFormat="1" ht="14.65" customHeight="1">
      <c r="A44" s="391">
        <v>3315</v>
      </c>
      <c r="B44" s="382" t="s">
        <v>732</v>
      </c>
      <c r="C44" s="97">
        <f t="shared" si="1"/>
        <v>2887</v>
      </c>
      <c r="D44" s="416">
        <v>0</v>
      </c>
      <c r="E44" s="416">
        <v>1</v>
      </c>
      <c r="F44" s="416">
        <v>20</v>
      </c>
      <c r="G44" s="416">
        <v>4</v>
      </c>
      <c r="H44" s="416">
        <v>10</v>
      </c>
      <c r="I44" s="416">
        <v>0</v>
      </c>
      <c r="J44" s="416">
        <v>22</v>
      </c>
      <c r="K44" s="416">
        <v>2830</v>
      </c>
      <c r="L44" s="710" t="s">
        <v>762</v>
      </c>
      <c r="M44" s="711"/>
    </row>
    <row r="45" spans="1:13" s="424" customFormat="1" ht="13.9" customHeight="1">
      <c r="A45" s="437" t="s">
        <v>483</v>
      </c>
      <c r="B45" s="438" t="s">
        <v>733</v>
      </c>
      <c r="C45" s="459">
        <f t="shared" si="1"/>
        <v>625</v>
      </c>
      <c r="D45" s="459">
        <v>8</v>
      </c>
      <c r="E45" s="98">
        <v>3</v>
      </c>
      <c r="F45" s="98">
        <v>36</v>
      </c>
      <c r="G45" s="98">
        <v>23</v>
      </c>
      <c r="H45" s="98">
        <v>190</v>
      </c>
      <c r="I45" s="344">
        <v>0</v>
      </c>
      <c r="J45" s="344">
        <v>365</v>
      </c>
      <c r="K45" s="460">
        <v>0</v>
      </c>
      <c r="L45" s="714" t="s">
        <v>761</v>
      </c>
      <c r="M45" s="714"/>
    </row>
    <row r="46" spans="1:13" ht="14.65" customHeight="1">
      <c r="A46" s="387">
        <v>38</v>
      </c>
      <c r="B46" s="373" t="s">
        <v>734</v>
      </c>
      <c r="C46" s="97">
        <f t="shared" si="1"/>
        <v>625</v>
      </c>
      <c r="D46" s="97">
        <v>8</v>
      </c>
      <c r="E46" s="97">
        <v>3</v>
      </c>
      <c r="F46" s="97">
        <v>36</v>
      </c>
      <c r="G46" s="97">
        <v>23</v>
      </c>
      <c r="H46" s="97">
        <v>190</v>
      </c>
      <c r="I46" s="97">
        <v>0</v>
      </c>
      <c r="J46" s="97">
        <v>365</v>
      </c>
      <c r="K46" s="97">
        <v>0</v>
      </c>
      <c r="L46" s="702" t="s">
        <v>759</v>
      </c>
      <c r="M46" s="703"/>
    </row>
    <row r="47" spans="1:13" ht="14.65" customHeight="1">
      <c r="A47" s="441">
        <v>3830</v>
      </c>
      <c r="B47" s="442" t="s">
        <v>494</v>
      </c>
      <c r="C47" s="461">
        <f t="shared" si="1"/>
        <v>625</v>
      </c>
      <c r="D47" s="443">
        <v>8</v>
      </c>
      <c r="E47" s="443">
        <v>3</v>
      </c>
      <c r="F47" s="443">
        <v>36</v>
      </c>
      <c r="G47" s="443">
        <v>23</v>
      </c>
      <c r="H47" s="443">
        <v>190</v>
      </c>
      <c r="I47" s="443">
        <v>0</v>
      </c>
      <c r="J47" s="443">
        <v>365</v>
      </c>
      <c r="K47" s="443">
        <v>0</v>
      </c>
      <c r="L47" s="714" t="s">
        <v>760</v>
      </c>
      <c r="M47" s="714"/>
    </row>
    <row r="48" spans="1:13" ht="32.25" customHeight="1">
      <c r="A48" s="693" t="s">
        <v>499</v>
      </c>
      <c r="B48" s="694"/>
      <c r="C48" s="565">
        <f t="shared" si="1"/>
        <v>525079</v>
      </c>
      <c r="D48" s="566">
        <f t="shared" ref="D48:J48" si="4">D45+D8+D13</f>
        <v>993</v>
      </c>
      <c r="E48" s="566">
        <f t="shared" si="4"/>
        <v>3413</v>
      </c>
      <c r="F48" s="566">
        <f t="shared" si="4"/>
        <v>3821</v>
      </c>
      <c r="G48" s="566">
        <f t="shared" si="4"/>
        <v>5691</v>
      </c>
      <c r="H48" s="566">
        <f t="shared" si="4"/>
        <v>15535</v>
      </c>
      <c r="I48" s="566">
        <f t="shared" si="4"/>
        <v>9644</v>
      </c>
      <c r="J48" s="566">
        <f t="shared" si="4"/>
        <v>18716</v>
      </c>
      <c r="K48" s="566">
        <f>K45+K8+K13</f>
        <v>467266</v>
      </c>
      <c r="L48" s="697" t="s">
        <v>500</v>
      </c>
      <c r="M48" s="698"/>
    </row>
  </sheetData>
  <mergeCells count="49">
    <mergeCell ref="L33:M33"/>
    <mergeCell ref="L34:M34"/>
    <mergeCell ref="L35:M35"/>
    <mergeCell ref="L36:M36"/>
    <mergeCell ref="A48:B48"/>
    <mergeCell ref="L45:M45"/>
    <mergeCell ref="L47:M47"/>
    <mergeCell ref="L42:M42"/>
    <mergeCell ref="L43:M43"/>
    <mergeCell ref="L46:M46"/>
    <mergeCell ref="L48:M48"/>
    <mergeCell ref="L23:M23"/>
    <mergeCell ref="L29:M29"/>
    <mergeCell ref="L30:M30"/>
    <mergeCell ref="L28:M28"/>
    <mergeCell ref="L44:M44"/>
    <mergeCell ref="L31:M31"/>
    <mergeCell ref="L25:M25"/>
    <mergeCell ref="L26:M26"/>
    <mergeCell ref="L27:M27"/>
    <mergeCell ref="L24:M24"/>
    <mergeCell ref="L37:M37"/>
    <mergeCell ref="L38:M38"/>
    <mergeCell ref="L39:M39"/>
    <mergeCell ref="L40:M40"/>
    <mergeCell ref="L41:M41"/>
    <mergeCell ref="L32:M32"/>
    <mergeCell ref="L18:M18"/>
    <mergeCell ref="L19:M19"/>
    <mergeCell ref="L20:M20"/>
    <mergeCell ref="L21:M21"/>
    <mergeCell ref="L22:M22"/>
    <mergeCell ref="L13:M13"/>
    <mergeCell ref="L14:M14"/>
    <mergeCell ref="L15:M15"/>
    <mergeCell ref="L16:M16"/>
    <mergeCell ref="L17:M17"/>
    <mergeCell ref="L12:M12"/>
    <mergeCell ref="A1:M1"/>
    <mergeCell ref="A2:M2"/>
    <mergeCell ref="A3:M3"/>
    <mergeCell ref="A4:M4"/>
    <mergeCell ref="A5:M5"/>
    <mergeCell ref="C6:K6"/>
    <mergeCell ref="L7:M7"/>
    <mergeCell ref="L8:M8"/>
    <mergeCell ref="L9:M9"/>
    <mergeCell ref="L10:M10"/>
    <mergeCell ref="L11:M11"/>
  </mergeCells>
  <printOptions horizontalCentered="1" verticalCentered="1"/>
  <pageMargins left="0" right="0" top="0" bottom="0" header="0.51180555555555596" footer="0.51180555555555596"/>
  <pageSetup paperSize="9"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75"/>
  <sheetViews>
    <sheetView view="pageBreakPreview" topLeftCell="A16" zoomScale="90" zoomScaleNormal="100" zoomScaleSheetLayoutView="90" workbookViewId="0">
      <selection activeCell="A14" sqref="A14"/>
    </sheetView>
  </sheetViews>
  <sheetFormatPr defaultColWidth="8.88671875" defaultRowHeight="15"/>
  <cols>
    <col min="1" max="1" width="5.77734375" style="446" customWidth="1"/>
    <col min="2" max="2" width="40.77734375" style="447" customWidth="1"/>
    <col min="3" max="12" width="7.6640625" style="410" customWidth="1"/>
    <col min="13" max="13" width="40.77734375" style="410" customWidth="1"/>
    <col min="14" max="14" width="5.77734375" style="410" customWidth="1"/>
    <col min="15" max="16384" width="8.88671875" style="410"/>
  </cols>
  <sheetData>
    <row r="1" spans="1:14" s="409" customFormat="1" ht="6" customHeight="1">
      <c r="A1" s="704"/>
      <c r="B1" s="704"/>
      <c r="C1" s="704"/>
      <c r="D1" s="704"/>
      <c r="E1" s="704"/>
      <c r="F1" s="704"/>
      <c r="G1" s="704"/>
      <c r="H1" s="704"/>
      <c r="I1" s="704"/>
      <c r="J1" s="704"/>
      <c r="K1" s="704"/>
      <c r="L1" s="704"/>
      <c r="M1" s="704"/>
      <c r="N1" s="704"/>
    </row>
    <row r="2" spans="1:14" s="448" customFormat="1" ht="20.25">
      <c r="A2" s="678" t="s">
        <v>531</v>
      </c>
      <c r="B2" s="678"/>
      <c r="C2" s="678"/>
      <c r="D2" s="678"/>
      <c r="E2" s="678"/>
      <c r="F2" s="678"/>
      <c r="G2" s="678"/>
      <c r="H2" s="678"/>
      <c r="I2" s="678"/>
      <c r="J2" s="678"/>
      <c r="K2" s="678"/>
      <c r="L2" s="678"/>
      <c r="M2" s="678"/>
      <c r="N2" s="678"/>
    </row>
    <row r="3" spans="1:14" s="448" customFormat="1" ht="20.25">
      <c r="A3" s="705" t="s">
        <v>503</v>
      </c>
      <c r="B3" s="705"/>
      <c r="C3" s="705"/>
      <c r="D3" s="705"/>
      <c r="E3" s="705"/>
      <c r="F3" s="705"/>
      <c r="G3" s="705"/>
      <c r="H3" s="705"/>
      <c r="I3" s="705"/>
      <c r="J3" s="705"/>
      <c r="K3" s="705"/>
      <c r="L3" s="705"/>
      <c r="M3" s="705"/>
      <c r="N3" s="705"/>
    </row>
    <row r="4" spans="1:14" ht="15.75">
      <c r="A4" s="679" t="s">
        <v>532</v>
      </c>
      <c r="B4" s="679"/>
      <c r="C4" s="679"/>
      <c r="D4" s="679"/>
      <c r="E4" s="679"/>
      <c r="F4" s="679"/>
      <c r="G4" s="679"/>
      <c r="H4" s="679"/>
      <c r="I4" s="679"/>
      <c r="J4" s="679"/>
      <c r="K4" s="679"/>
      <c r="L4" s="679"/>
      <c r="M4" s="679"/>
      <c r="N4" s="679"/>
    </row>
    <row r="5" spans="1:14" ht="15.75">
      <c r="A5" s="706" t="s">
        <v>505</v>
      </c>
      <c r="B5" s="706"/>
      <c r="C5" s="706"/>
      <c r="D5" s="706"/>
      <c r="E5" s="706"/>
      <c r="F5" s="706"/>
      <c r="G5" s="706"/>
      <c r="H5" s="706"/>
      <c r="I5" s="706"/>
      <c r="J5" s="706"/>
      <c r="K5" s="706"/>
      <c r="L5" s="706"/>
      <c r="M5" s="706"/>
      <c r="N5" s="706"/>
    </row>
    <row r="6" spans="1:14" ht="15.75">
      <c r="A6" s="715" t="s">
        <v>533</v>
      </c>
      <c r="B6" s="715"/>
      <c r="C6" s="676">
        <v>2017</v>
      </c>
      <c r="D6" s="676"/>
      <c r="E6" s="676"/>
      <c r="F6" s="676"/>
      <c r="G6" s="676"/>
      <c r="H6" s="676"/>
      <c r="I6" s="676"/>
      <c r="J6" s="676"/>
      <c r="K6" s="676"/>
      <c r="L6" s="676"/>
      <c r="M6" s="451"/>
      <c r="N6" s="452" t="s">
        <v>534</v>
      </c>
    </row>
    <row r="7" spans="1:14" ht="116.45" customHeight="1">
      <c r="A7" s="453" t="s">
        <v>735</v>
      </c>
      <c r="B7" s="454" t="s">
        <v>295</v>
      </c>
      <c r="C7" s="455" t="s">
        <v>736</v>
      </c>
      <c r="D7" s="463" t="s">
        <v>745</v>
      </c>
      <c r="E7" s="463" t="s">
        <v>746</v>
      </c>
      <c r="F7" s="463" t="s">
        <v>747</v>
      </c>
      <c r="G7" s="464" t="s">
        <v>748</v>
      </c>
      <c r="H7" s="463" t="s">
        <v>749</v>
      </c>
      <c r="I7" s="463" t="s">
        <v>750</v>
      </c>
      <c r="J7" s="463" t="s">
        <v>751</v>
      </c>
      <c r="K7" s="463" t="s">
        <v>752</v>
      </c>
      <c r="L7" s="465" t="s">
        <v>753</v>
      </c>
      <c r="M7" s="707" t="s">
        <v>510</v>
      </c>
      <c r="N7" s="707"/>
    </row>
    <row r="8" spans="1:14" s="458" customFormat="1" ht="14.65" customHeight="1">
      <c r="A8" s="383" t="s">
        <v>305</v>
      </c>
      <c r="B8" s="384" t="s">
        <v>306</v>
      </c>
      <c r="C8" s="94">
        <f>L8+K8+J8+I8+H8+G8+F8+E8+D8</f>
        <v>9773</v>
      </c>
      <c r="D8" s="94">
        <f t="shared" ref="D8:K8" si="0">D9+D11</f>
        <v>1083</v>
      </c>
      <c r="E8" s="94">
        <f t="shared" si="0"/>
        <v>0</v>
      </c>
      <c r="F8" s="94">
        <f t="shared" si="0"/>
        <v>0</v>
      </c>
      <c r="G8" s="94">
        <f t="shared" si="0"/>
        <v>0</v>
      </c>
      <c r="H8" s="94">
        <f t="shared" si="0"/>
        <v>1</v>
      </c>
      <c r="I8" s="94">
        <f t="shared" si="0"/>
        <v>0</v>
      </c>
      <c r="J8" s="94">
        <f t="shared" si="0"/>
        <v>2499</v>
      </c>
      <c r="K8" s="94">
        <f t="shared" si="0"/>
        <v>0</v>
      </c>
      <c r="L8" s="94">
        <f>L9+L11</f>
        <v>6190</v>
      </c>
      <c r="M8" s="658" t="s">
        <v>308</v>
      </c>
      <c r="N8" s="659"/>
    </row>
    <row r="9" spans="1:14" s="458" customFormat="1" ht="14.65" customHeight="1">
      <c r="A9" s="387" t="s">
        <v>313</v>
      </c>
      <c r="B9" s="373" t="s">
        <v>314</v>
      </c>
      <c r="C9" s="97">
        <f t="shared" ref="C9:C48" si="1">L9+K9+J9+I9+H9+G9+F9+E9+D9</f>
        <v>134</v>
      </c>
      <c r="D9" s="97">
        <v>12</v>
      </c>
      <c r="E9" s="97">
        <v>0</v>
      </c>
      <c r="F9" s="97">
        <v>0</v>
      </c>
      <c r="G9" s="97">
        <v>0</v>
      </c>
      <c r="H9" s="97">
        <v>1</v>
      </c>
      <c r="I9" s="97">
        <v>0</v>
      </c>
      <c r="J9" s="97">
        <v>0</v>
      </c>
      <c r="K9" s="97">
        <v>0</v>
      </c>
      <c r="L9" s="97">
        <v>121</v>
      </c>
      <c r="M9" s="634" t="s">
        <v>316</v>
      </c>
      <c r="N9" s="635"/>
    </row>
    <row r="10" spans="1:14" ht="14.65" customHeight="1">
      <c r="A10" s="425" t="s">
        <v>317</v>
      </c>
      <c r="B10" s="418" t="s">
        <v>318</v>
      </c>
      <c r="C10" s="94">
        <f t="shared" si="1"/>
        <v>134</v>
      </c>
      <c r="D10" s="414">
        <v>12</v>
      </c>
      <c r="E10" s="414">
        <v>0</v>
      </c>
      <c r="F10" s="414">
        <v>0</v>
      </c>
      <c r="G10" s="414">
        <v>0</v>
      </c>
      <c r="H10" s="414">
        <v>1</v>
      </c>
      <c r="I10" s="414">
        <v>0</v>
      </c>
      <c r="J10" s="414">
        <v>0</v>
      </c>
      <c r="K10" s="414">
        <v>0</v>
      </c>
      <c r="L10" s="414">
        <v>121</v>
      </c>
      <c r="M10" s="689" t="s">
        <v>319</v>
      </c>
      <c r="N10" s="690"/>
    </row>
    <row r="11" spans="1:14" s="458" customFormat="1" ht="14.65" customHeight="1">
      <c r="A11" s="387" t="s">
        <v>320</v>
      </c>
      <c r="B11" s="373" t="s">
        <v>321</v>
      </c>
      <c r="C11" s="97">
        <f t="shared" si="1"/>
        <v>9639</v>
      </c>
      <c r="D11" s="97">
        <v>1071</v>
      </c>
      <c r="E11" s="97">
        <v>0</v>
      </c>
      <c r="F11" s="97">
        <v>0</v>
      </c>
      <c r="G11" s="97">
        <v>0</v>
      </c>
      <c r="H11" s="97">
        <v>0</v>
      </c>
      <c r="I11" s="97">
        <v>0</v>
      </c>
      <c r="J11" s="97">
        <v>2499</v>
      </c>
      <c r="K11" s="97">
        <v>0</v>
      </c>
      <c r="L11" s="97">
        <v>6069</v>
      </c>
      <c r="M11" s="634" t="s">
        <v>322</v>
      </c>
      <c r="N11" s="635"/>
    </row>
    <row r="12" spans="1:14" ht="14.65" customHeight="1">
      <c r="A12" s="425" t="s">
        <v>323</v>
      </c>
      <c r="B12" s="418" t="s">
        <v>324</v>
      </c>
      <c r="C12" s="94">
        <f t="shared" si="1"/>
        <v>9639</v>
      </c>
      <c r="D12" s="414">
        <v>1071</v>
      </c>
      <c r="E12" s="414">
        <v>0</v>
      </c>
      <c r="F12" s="414">
        <v>0</v>
      </c>
      <c r="G12" s="414">
        <v>0</v>
      </c>
      <c r="H12" s="414">
        <v>0</v>
      </c>
      <c r="I12" s="414">
        <v>0</v>
      </c>
      <c r="J12" s="414">
        <v>2499</v>
      </c>
      <c r="K12" s="414">
        <v>0</v>
      </c>
      <c r="L12" s="414">
        <v>6069</v>
      </c>
      <c r="M12" s="689" t="s">
        <v>325</v>
      </c>
      <c r="N12" s="690"/>
    </row>
    <row r="13" spans="1:14" s="458" customFormat="1" ht="14.65" customHeight="1">
      <c r="A13" s="420" t="s">
        <v>326</v>
      </c>
      <c r="B13" s="421" t="s">
        <v>327</v>
      </c>
      <c r="C13" s="97">
        <f>L13+K13+J13+I13+H13+G13+F13+E13+D13</f>
        <v>240002</v>
      </c>
      <c r="D13" s="97">
        <v>55496</v>
      </c>
      <c r="E13" s="97">
        <v>3103</v>
      </c>
      <c r="F13" s="97">
        <v>249</v>
      </c>
      <c r="G13" s="97">
        <v>8022</v>
      </c>
      <c r="H13" s="97">
        <v>8508</v>
      </c>
      <c r="I13" s="97">
        <v>2710</v>
      </c>
      <c r="J13" s="97">
        <v>2033</v>
      </c>
      <c r="K13" s="97">
        <v>9</v>
      </c>
      <c r="L13" s="97">
        <v>159872</v>
      </c>
      <c r="M13" s="680" t="s">
        <v>328</v>
      </c>
      <c r="N13" s="681"/>
    </row>
    <row r="14" spans="1:14" s="458" customFormat="1" ht="14.65" customHeight="1">
      <c r="A14" s="422">
        <v>10</v>
      </c>
      <c r="B14" s="423" t="s">
        <v>329</v>
      </c>
      <c r="C14" s="94">
        <f t="shared" si="1"/>
        <v>19896</v>
      </c>
      <c r="D14" s="94">
        <f t="shared" ref="D14:K14" si="2">D15+D16+D17</f>
        <v>1653</v>
      </c>
      <c r="E14" s="94">
        <f t="shared" si="2"/>
        <v>72</v>
      </c>
      <c r="F14" s="94">
        <f t="shared" si="2"/>
        <v>249</v>
      </c>
      <c r="G14" s="94">
        <f t="shared" si="2"/>
        <v>16</v>
      </c>
      <c r="H14" s="94">
        <f t="shared" si="2"/>
        <v>816</v>
      </c>
      <c r="I14" s="94">
        <f t="shared" si="2"/>
        <v>567</v>
      </c>
      <c r="J14" s="94">
        <f t="shared" si="2"/>
        <v>1746</v>
      </c>
      <c r="K14" s="94">
        <f t="shared" si="2"/>
        <v>0</v>
      </c>
      <c r="L14" s="94">
        <f>L15+L16+L17</f>
        <v>14777</v>
      </c>
      <c r="M14" s="662" t="s">
        <v>330</v>
      </c>
      <c r="N14" s="663"/>
    </row>
    <row r="15" spans="1:14" ht="14.65" customHeight="1">
      <c r="A15" s="425">
        <v>1071</v>
      </c>
      <c r="B15" s="418" t="s">
        <v>339</v>
      </c>
      <c r="C15" s="94">
        <f t="shared" si="1"/>
        <v>15680</v>
      </c>
      <c r="D15" s="414">
        <v>608</v>
      </c>
      <c r="E15" s="414">
        <v>0</v>
      </c>
      <c r="F15" s="414">
        <v>0</v>
      </c>
      <c r="G15" s="414">
        <v>0</v>
      </c>
      <c r="H15" s="414">
        <v>272</v>
      </c>
      <c r="I15" s="414">
        <v>485</v>
      </c>
      <c r="J15" s="414">
        <v>1631</v>
      </c>
      <c r="K15" s="414">
        <v>0</v>
      </c>
      <c r="L15" s="414">
        <v>12684</v>
      </c>
      <c r="M15" s="689" t="s">
        <v>340</v>
      </c>
      <c r="N15" s="690"/>
    </row>
    <row r="16" spans="1:14" ht="14.65" customHeight="1">
      <c r="A16" s="391">
        <v>1073</v>
      </c>
      <c r="B16" s="382" t="s">
        <v>341</v>
      </c>
      <c r="C16" s="97">
        <f t="shared" si="1"/>
        <v>1151</v>
      </c>
      <c r="D16" s="416">
        <v>48</v>
      </c>
      <c r="E16" s="416">
        <v>72</v>
      </c>
      <c r="F16" s="416">
        <v>0</v>
      </c>
      <c r="G16" s="416">
        <v>0</v>
      </c>
      <c r="H16" s="416">
        <v>72</v>
      </c>
      <c r="I16" s="416">
        <v>58</v>
      </c>
      <c r="J16" s="416">
        <v>115</v>
      </c>
      <c r="K16" s="416">
        <v>0</v>
      </c>
      <c r="L16" s="416">
        <v>786</v>
      </c>
      <c r="M16" s="638" t="s">
        <v>343</v>
      </c>
      <c r="N16" s="639"/>
    </row>
    <row r="17" spans="1:14" ht="14.65" customHeight="1">
      <c r="A17" s="425">
        <v>1079</v>
      </c>
      <c r="B17" s="418" t="s">
        <v>344</v>
      </c>
      <c r="C17" s="94">
        <f t="shared" si="1"/>
        <v>3065</v>
      </c>
      <c r="D17" s="414">
        <v>997</v>
      </c>
      <c r="E17" s="414">
        <v>0</v>
      </c>
      <c r="F17" s="414">
        <v>249</v>
      </c>
      <c r="G17" s="414">
        <v>16</v>
      </c>
      <c r="H17" s="414">
        <v>472</v>
      </c>
      <c r="I17" s="414">
        <v>24</v>
      </c>
      <c r="J17" s="414">
        <v>0</v>
      </c>
      <c r="K17" s="414">
        <v>0</v>
      </c>
      <c r="L17" s="414">
        <v>1307</v>
      </c>
      <c r="M17" s="689" t="s">
        <v>346</v>
      </c>
      <c r="N17" s="690"/>
    </row>
    <row r="18" spans="1:14" s="458" customFormat="1" ht="14.65" customHeight="1">
      <c r="A18" s="387">
        <v>13</v>
      </c>
      <c r="B18" s="373" t="s">
        <v>355</v>
      </c>
      <c r="C18" s="97">
        <f t="shared" si="1"/>
        <v>2377</v>
      </c>
      <c r="D18" s="97">
        <v>178</v>
      </c>
      <c r="E18" s="97">
        <v>0</v>
      </c>
      <c r="F18" s="97">
        <v>0</v>
      </c>
      <c r="G18" s="97">
        <v>0</v>
      </c>
      <c r="H18" s="97">
        <v>12</v>
      </c>
      <c r="I18" s="97">
        <v>145</v>
      </c>
      <c r="J18" s="97">
        <v>73</v>
      </c>
      <c r="K18" s="97">
        <v>0</v>
      </c>
      <c r="L18" s="97">
        <v>1969</v>
      </c>
      <c r="M18" s="634" t="s">
        <v>356</v>
      </c>
      <c r="N18" s="635"/>
    </row>
    <row r="19" spans="1:14" ht="14.65" customHeight="1">
      <c r="A19" s="425">
        <v>1392</v>
      </c>
      <c r="B19" s="418" t="s">
        <v>357</v>
      </c>
      <c r="C19" s="94">
        <f t="shared" si="1"/>
        <v>2377</v>
      </c>
      <c r="D19" s="414">
        <v>178</v>
      </c>
      <c r="E19" s="414">
        <v>0</v>
      </c>
      <c r="F19" s="414">
        <v>0</v>
      </c>
      <c r="G19" s="414">
        <v>0</v>
      </c>
      <c r="H19" s="414">
        <v>12</v>
      </c>
      <c r="I19" s="414">
        <v>145</v>
      </c>
      <c r="J19" s="414">
        <v>73</v>
      </c>
      <c r="K19" s="414">
        <v>0</v>
      </c>
      <c r="L19" s="414">
        <v>1969</v>
      </c>
      <c r="M19" s="689" t="s">
        <v>358</v>
      </c>
      <c r="N19" s="690"/>
    </row>
    <row r="20" spans="1:14" s="458" customFormat="1" ht="14.65" customHeight="1">
      <c r="A20" s="387">
        <v>14</v>
      </c>
      <c r="B20" s="373" t="s">
        <v>362</v>
      </c>
      <c r="C20" s="97">
        <f t="shared" si="1"/>
        <v>132540</v>
      </c>
      <c r="D20" s="97">
        <v>32768</v>
      </c>
      <c r="E20" s="97">
        <v>1101</v>
      </c>
      <c r="F20" s="97">
        <v>0</v>
      </c>
      <c r="G20" s="97">
        <v>490</v>
      </c>
      <c r="H20" s="97">
        <v>3360</v>
      </c>
      <c r="I20" s="97">
        <v>1129</v>
      </c>
      <c r="J20" s="97">
        <v>0</v>
      </c>
      <c r="K20" s="97">
        <v>0</v>
      </c>
      <c r="L20" s="97">
        <v>93692</v>
      </c>
      <c r="M20" s="634" t="s">
        <v>363</v>
      </c>
      <c r="N20" s="635"/>
    </row>
    <row r="21" spans="1:14" ht="18.75" customHeight="1">
      <c r="A21" s="425">
        <v>1412</v>
      </c>
      <c r="B21" s="418" t="s">
        <v>366</v>
      </c>
      <c r="C21" s="94">
        <f t="shared" si="1"/>
        <v>132540</v>
      </c>
      <c r="D21" s="414">
        <v>32768</v>
      </c>
      <c r="E21" s="414">
        <v>1101</v>
      </c>
      <c r="F21" s="414">
        <v>0</v>
      </c>
      <c r="G21" s="414">
        <v>490</v>
      </c>
      <c r="H21" s="414">
        <v>3360</v>
      </c>
      <c r="I21" s="414">
        <v>1129</v>
      </c>
      <c r="J21" s="414">
        <v>0</v>
      </c>
      <c r="K21" s="414">
        <v>0</v>
      </c>
      <c r="L21" s="414">
        <v>93692</v>
      </c>
      <c r="M21" s="689" t="s">
        <v>367</v>
      </c>
      <c r="N21" s="690"/>
    </row>
    <row r="22" spans="1:14" s="458" customFormat="1" ht="36.75" customHeight="1">
      <c r="A22" s="387">
        <v>16</v>
      </c>
      <c r="B22" s="373" t="s">
        <v>372</v>
      </c>
      <c r="C22" s="97">
        <f t="shared" si="1"/>
        <v>31960</v>
      </c>
      <c r="D22" s="97">
        <v>1095</v>
      </c>
      <c r="E22" s="97">
        <v>0</v>
      </c>
      <c r="F22" s="97">
        <v>0</v>
      </c>
      <c r="G22" s="97">
        <v>2455</v>
      </c>
      <c r="H22" s="97">
        <v>2157</v>
      </c>
      <c r="I22" s="97">
        <v>472</v>
      </c>
      <c r="J22" s="97">
        <v>0</v>
      </c>
      <c r="K22" s="97">
        <v>0</v>
      </c>
      <c r="L22" s="97">
        <v>25781</v>
      </c>
      <c r="M22" s="634" t="s">
        <v>373</v>
      </c>
      <c r="N22" s="635"/>
    </row>
    <row r="23" spans="1:14" ht="14.65" customHeight="1">
      <c r="A23" s="425">
        <v>1622</v>
      </c>
      <c r="B23" s="418" t="s">
        <v>374</v>
      </c>
      <c r="C23" s="94">
        <f t="shared" si="1"/>
        <v>31960</v>
      </c>
      <c r="D23" s="414">
        <v>1095</v>
      </c>
      <c r="E23" s="414">
        <v>0</v>
      </c>
      <c r="F23" s="414">
        <v>0</v>
      </c>
      <c r="G23" s="414">
        <v>2455</v>
      </c>
      <c r="H23" s="414">
        <v>2157</v>
      </c>
      <c r="I23" s="414">
        <v>472</v>
      </c>
      <c r="J23" s="414">
        <v>0</v>
      </c>
      <c r="K23" s="414">
        <v>0</v>
      </c>
      <c r="L23" s="414">
        <v>25781</v>
      </c>
      <c r="M23" s="689" t="s">
        <v>375</v>
      </c>
      <c r="N23" s="690"/>
    </row>
    <row r="24" spans="1:14" s="458" customFormat="1" ht="14.65" customHeight="1">
      <c r="A24" s="387">
        <v>18</v>
      </c>
      <c r="B24" s="373" t="s">
        <v>382</v>
      </c>
      <c r="C24" s="97">
        <f t="shared" si="1"/>
        <v>5867</v>
      </c>
      <c r="D24" s="97">
        <v>1165</v>
      </c>
      <c r="E24" s="97">
        <v>0</v>
      </c>
      <c r="F24" s="97">
        <v>0</v>
      </c>
      <c r="G24" s="97">
        <v>532</v>
      </c>
      <c r="H24" s="97">
        <v>0</v>
      </c>
      <c r="I24" s="97">
        <v>22</v>
      </c>
      <c r="J24" s="97">
        <v>0</v>
      </c>
      <c r="K24" s="97">
        <v>0</v>
      </c>
      <c r="L24" s="97">
        <v>4148</v>
      </c>
      <c r="M24" s="634" t="s">
        <v>385</v>
      </c>
      <c r="N24" s="635"/>
    </row>
    <row r="25" spans="1:14" ht="14.65" customHeight="1">
      <c r="A25" s="425">
        <v>1811</v>
      </c>
      <c r="B25" s="418" t="s">
        <v>386</v>
      </c>
      <c r="C25" s="94">
        <f t="shared" si="1"/>
        <v>5867</v>
      </c>
      <c r="D25" s="414">
        <v>1165</v>
      </c>
      <c r="E25" s="414">
        <v>0</v>
      </c>
      <c r="F25" s="414">
        <v>0</v>
      </c>
      <c r="G25" s="414">
        <v>532</v>
      </c>
      <c r="H25" s="414">
        <v>0</v>
      </c>
      <c r="I25" s="414">
        <v>22</v>
      </c>
      <c r="J25" s="414">
        <v>0</v>
      </c>
      <c r="K25" s="414">
        <v>0</v>
      </c>
      <c r="L25" s="414">
        <v>4148</v>
      </c>
      <c r="M25" s="689" t="s">
        <v>388</v>
      </c>
      <c r="N25" s="690"/>
    </row>
    <row r="26" spans="1:14" s="458" customFormat="1" ht="14.65" customHeight="1">
      <c r="A26" s="387">
        <v>20</v>
      </c>
      <c r="B26" s="373" t="s">
        <v>393</v>
      </c>
      <c r="C26" s="97">
        <f t="shared" si="1"/>
        <v>480</v>
      </c>
      <c r="D26" s="97">
        <v>0</v>
      </c>
      <c r="E26" s="97">
        <v>0</v>
      </c>
      <c r="F26" s="97">
        <v>0</v>
      </c>
      <c r="G26" s="97">
        <v>0</v>
      </c>
      <c r="H26" s="97">
        <v>0</v>
      </c>
      <c r="I26" s="97">
        <v>0</v>
      </c>
      <c r="J26" s="97">
        <v>0</v>
      </c>
      <c r="K26" s="97">
        <v>0</v>
      </c>
      <c r="L26" s="97">
        <v>480</v>
      </c>
      <c r="M26" s="634" t="s">
        <v>395</v>
      </c>
      <c r="N26" s="635"/>
    </row>
    <row r="27" spans="1:14" s="458" customFormat="1" ht="22.5">
      <c r="A27" s="422">
        <v>22</v>
      </c>
      <c r="B27" s="430" t="s">
        <v>730</v>
      </c>
      <c r="C27" s="94">
        <f t="shared" si="1"/>
        <v>3215</v>
      </c>
      <c r="D27" s="94">
        <v>107</v>
      </c>
      <c r="E27" s="94">
        <v>0</v>
      </c>
      <c r="F27" s="94">
        <v>0</v>
      </c>
      <c r="G27" s="94">
        <v>369</v>
      </c>
      <c r="H27" s="94">
        <v>44</v>
      </c>
      <c r="I27" s="94">
        <v>335</v>
      </c>
      <c r="J27" s="94">
        <v>155</v>
      </c>
      <c r="K27" s="94">
        <v>0</v>
      </c>
      <c r="L27" s="94">
        <v>2205</v>
      </c>
      <c r="M27" s="712" t="s">
        <v>401</v>
      </c>
      <c r="N27" s="713"/>
    </row>
    <row r="28" spans="1:14" s="458" customFormat="1" ht="22.5">
      <c r="A28" s="387">
        <v>2220</v>
      </c>
      <c r="B28" s="373" t="s">
        <v>731</v>
      </c>
      <c r="C28" s="97">
        <f t="shared" si="1"/>
        <v>3215</v>
      </c>
      <c r="D28" s="416">
        <v>107</v>
      </c>
      <c r="E28" s="416">
        <v>0</v>
      </c>
      <c r="F28" s="416">
        <v>0</v>
      </c>
      <c r="G28" s="416">
        <v>369</v>
      </c>
      <c r="H28" s="416">
        <v>44</v>
      </c>
      <c r="I28" s="416">
        <v>335</v>
      </c>
      <c r="J28" s="416">
        <v>155</v>
      </c>
      <c r="K28" s="416">
        <v>0</v>
      </c>
      <c r="L28" s="416">
        <v>2205</v>
      </c>
      <c r="M28" s="708" t="s">
        <v>401</v>
      </c>
      <c r="N28" s="709"/>
    </row>
    <row r="29" spans="1:14" s="458" customFormat="1" ht="14.65" customHeight="1">
      <c r="A29" s="422">
        <v>23</v>
      </c>
      <c r="B29" s="423" t="s">
        <v>406</v>
      </c>
      <c r="C29" s="94">
        <f t="shared" si="1"/>
        <v>125</v>
      </c>
      <c r="D29" s="94">
        <v>0</v>
      </c>
      <c r="E29" s="94">
        <v>0</v>
      </c>
      <c r="F29" s="94">
        <v>0</v>
      </c>
      <c r="G29" s="94">
        <v>0</v>
      </c>
      <c r="H29" s="94">
        <v>20</v>
      </c>
      <c r="I29" s="94">
        <v>11</v>
      </c>
      <c r="J29" s="94">
        <v>0</v>
      </c>
      <c r="K29" s="94">
        <v>0</v>
      </c>
      <c r="L29" s="94">
        <v>94</v>
      </c>
      <c r="M29" s="662" t="s">
        <v>407</v>
      </c>
      <c r="N29" s="663"/>
    </row>
    <row r="30" spans="1:14" ht="14.65" customHeight="1">
      <c r="A30" s="391">
        <v>2310</v>
      </c>
      <c r="B30" s="382" t="s">
        <v>408</v>
      </c>
      <c r="C30" s="97">
        <f t="shared" si="1"/>
        <v>125</v>
      </c>
      <c r="D30" s="416">
        <v>0</v>
      </c>
      <c r="E30" s="416">
        <v>0</v>
      </c>
      <c r="F30" s="416">
        <v>0</v>
      </c>
      <c r="G30" s="416">
        <v>0</v>
      </c>
      <c r="H30" s="416">
        <v>20</v>
      </c>
      <c r="I30" s="416">
        <v>11</v>
      </c>
      <c r="J30" s="416">
        <v>0</v>
      </c>
      <c r="K30" s="416">
        <v>0</v>
      </c>
      <c r="L30" s="416">
        <v>94</v>
      </c>
      <c r="M30" s="638" t="s">
        <v>410</v>
      </c>
      <c r="N30" s="639"/>
    </row>
    <row r="31" spans="1:14" s="458" customFormat="1" ht="22.5">
      <c r="A31" s="422">
        <v>25</v>
      </c>
      <c r="B31" s="423" t="s">
        <v>421</v>
      </c>
      <c r="C31" s="94">
        <f t="shared" si="1"/>
        <v>27402</v>
      </c>
      <c r="D31" s="94">
        <v>15517</v>
      </c>
      <c r="E31" s="94">
        <v>0</v>
      </c>
      <c r="F31" s="94">
        <v>0</v>
      </c>
      <c r="G31" s="94">
        <v>0</v>
      </c>
      <c r="H31" s="94">
        <v>156</v>
      </c>
      <c r="I31" s="94">
        <v>0</v>
      </c>
      <c r="J31" s="94">
        <v>0</v>
      </c>
      <c r="K31" s="94">
        <v>0</v>
      </c>
      <c r="L31" s="94">
        <v>11729</v>
      </c>
      <c r="M31" s="662" t="s">
        <v>422</v>
      </c>
      <c r="N31" s="663"/>
    </row>
    <row r="32" spans="1:14" ht="14.65" customHeight="1">
      <c r="A32" s="391">
        <v>2511</v>
      </c>
      <c r="B32" s="382" t="s">
        <v>423</v>
      </c>
      <c r="C32" s="97">
        <f t="shared" si="1"/>
        <v>27402</v>
      </c>
      <c r="D32" s="416">
        <v>15517</v>
      </c>
      <c r="E32" s="416">
        <v>0</v>
      </c>
      <c r="F32" s="416">
        <v>0</v>
      </c>
      <c r="G32" s="416">
        <v>0</v>
      </c>
      <c r="H32" s="416">
        <v>156</v>
      </c>
      <c r="I32" s="416">
        <v>0</v>
      </c>
      <c r="J32" s="416">
        <v>0</v>
      </c>
      <c r="K32" s="416">
        <v>0</v>
      </c>
      <c r="L32" s="416">
        <v>11729</v>
      </c>
      <c r="M32" s="638" t="s">
        <v>424</v>
      </c>
      <c r="N32" s="639"/>
    </row>
    <row r="33" spans="1:14" s="458" customFormat="1" ht="14.65" customHeight="1">
      <c r="A33" s="422">
        <v>27</v>
      </c>
      <c r="B33" s="423" t="s">
        <v>431</v>
      </c>
      <c r="C33" s="94">
        <f t="shared" si="1"/>
        <v>144</v>
      </c>
      <c r="D33" s="94">
        <f t="shared" ref="D33:K33" si="3">D34+D35</f>
        <v>1</v>
      </c>
      <c r="E33" s="94">
        <f t="shared" si="3"/>
        <v>0</v>
      </c>
      <c r="F33" s="94">
        <f t="shared" si="3"/>
        <v>0</v>
      </c>
      <c r="G33" s="94">
        <f t="shared" si="3"/>
        <v>0</v>
      </c>
      <c r="H33" s="94">
        <f t="shared" si="3"/>
        <v>0</v>
      </c>
      <c r="I33" s="94">
        <f t="shared" si="3"/>
        <v>2</v>
      </c>
      <c r="J33" s="94">
        <f t="shared" si="3"/>
        <v>2</v>
      </c>
      <c r="K33" s="94">
        <f t="shared" si="3"/>
        <v>0</v>
      </c>
      <c r="L33" s="94">
        <f>L34+L35</f>
        <v>139</v>
      </c>
      <c r="M33" s="435" t="s">
        <v>433</v>
      </c>
      <c r="N33" s="436"/>
    </row>
    <row r="34" spans="1:14" ht="21.75" customHeight="1">
      <c r="A34" s="391">
        <v>2710</v>
      </c>
      <c r="B34" s="382" t="s">
        <v>434</v>
      </c>
      <c r="C34" s="97">
        <f t="shared" si="1"/>
        <v>67</v>
      </c>
      <c r="D34" s="416">
        <v>0</v>
      </c>
      <c r="E34" s="416">
        <v>0</v>
      </c>
      <c r="F34" s="416">
        <v>0</v>
      </c>
      <c r="G34" s="416">
        <v>0</v>
      </c>
      <c r="H34" s="416">
        <v>0</v>
      </c>
      <c r="I34" s="416">
        <v>0</v>
      </c>
      <c r="J34" s="416">
        <v>0</v>
      </c>
      <c r="K34" s="416">
        <v>0</v>
      </c>
      <c r="L34" s="416">
        <v>67</v>
      </c>
      <c r="M34" s="638" t="s">
        <v>435</v>
      </c>
      <c r="N34" s="639"/>
    </row>
    <row r="35" spans="1:14" ht="24.75" customHeight="1">
      <c r="A35" s="425">
        <v>2790</v>
      </c>
      <c r="B35" s="418" t="s">
        <v>440</v>
      </c>
      <c r="C35" s="94">
        <f t="shared" si="1"/>
        <v>77</v>
      </c>
      <c r="D35" s="414">
        <v>1</v>
      </c>
      <c r="E35" s="414">
        <v>0</v>
      </c>
      <c r="F35" s="414">
        <v>0</v>
      </c>
      <c r="G35" s="414">
        <v>0</v>
      </c>
      <c r="H35" s="414">
        <v>0</v>
      </c>
      <c r="I35" s="414">
        <v>2</v>
      </c>
      <c r="J35" s="414">
        <v>2</v>
      </c>
      <c r="K35" s="414">
        <v>0</v>
      </c>
      <c r="L35" s="414">
        <v>72</v>
      </c>
      <c r="M35" s="689" t="s">
        <v>441</v>
      </c>
      <c r="N35" s="690"/>
    </row>
    <row r="36" spans="1:14" s="458" customFormat="1" ht="18.75" customHeight="1">
      <c r="A36" s="387">
        <v>31</v>
      </c>
      <c r="B36" s="373" t="s">
        <v>459</v>
      </c>
      <c r="C36" s="97">
        <f t="shared" si="1"/>
        <v>10615</v>
      </c>
      <c r="D36" s="97">
        <v>2895</v>
      </c>
      <c r="E36" s="97">
        <v>1930</v>
      </c>
      <c r="F36" s="97">
        <v>0</v>
      </c>
      <c r="G36" s="97">
        <v>3860</v>
      </c>
      <c r="H36" s="97">
        <v>1930</v>
      </c>
      <c r="I36" s="97">
        <v>0</v>
      </c>
      <c r="J36" s="97">
        <v>0</v>
      </c>
      <c r="K36" s="97">
        <v>0</v>
      </c>
      <c r="L36" s="97"/>
      <c r="M36" s="634" t="s">
        <v>460</v>
      </c>
      <c r="N36" s="635"/>
    </row>
    <row r="37" spans="1:14" ht="14.65" customHeight="1">
      <c r="A37" s="425">
        <v>3100</v>
      </c>
      <c r="B37" s="418" t="s">
        <v>459</v>
      </c>
      <c r="C37" s="94">
        <f t="shared" si="1"/>
        <v>10615</v>
      </c>
      <c r="D37" s="414">
        <v>2895</v>
      </c>
      <c r="E37" s="414">
        <v>1930</v>
      </c>
      <c r="F37" s="414">
        <v>0</v>
      </c>
      <c r="G37" s="414">
        <v>3860</v>
      </c>
      <c r="H37" s="414">
        <v>1930</v>
      </c>
      <c r="I37" s="414">
        <v>0</v>
      </c>
      <c r="J37" s="414">
        <v>0</v>
      </c>
      <c r="K37" s="414">
        <v>0</v>
      </c>
      <c r="L37" s="414">
        <v>0</v>
      </c>
      <c r="M37" s="689" t="s">
        <v>461</v>
      </c>
      <c r="N37" s="690"/>
    </row>
    <row r="38" spans="1:14" s="458" customFormat="1" ht="14.65" customHeight="1">
      <c r="A38" s="387">
        <v>32</v>
      </c>
      <c r="B38" s="373" t="s">
        <v>462</v>
      </c>
      <c r="C38" s="97">
        <f t="shared" si="1"/>
        <v>124</v>
      </c>
      <c r="D38" s="97">
        <v>9</v>
      </c>
      <c r="E38" s="97">
        <v>0</v>
      </c>
      <c r="F38" s="97">
        <v>0</v>
      </c>
      <c r="G38" s="97">
        <v>0</v>
      </c>
      <c r="H38" s="97">
        <v>0</v>
      </c>
      <c r="I38" s="97">
        <v>0</v>
      </c>
      <c r="J38" s="97">
        <v>0</v>
      </c>
      <c r="K38" s="97">
        <v>0</v>
      </c>
      <c r="L38" s="97">
        <v>115</v>
      </c>
      <c r="M38" s="634" t="s">
        <v>463</v>
      </c>
      <c r="N38" s="635"/>
    </row>
    <row r="39" spans="1:14" ht="14.65" customHeight="1">
      <c r="A39" s="425">
        <v>3290</v>
      </c>
      <c r="B39" s="418" t="s">
        <v>466</v>
      </c>
      <c r="C39" s="94">
        <f t="shared" si="1"/>
        <v>124</v>
      </c>
      <c r="D39" s="414">
        <v>9</v>
      </c>
      <c r="E39" s="414">
        <v>0</v>
      </c>
      <c r="F39" s="414">
        <v>0</v>
      </c>
      <c r="G39" s="414">
        <v>0</v>
      </c>
      <c r="H39" s="414">
        <v>0</v>
      </c>
      <c r="I39" s="414">
        <v>0</v>
      </c>
      <c r="J39" s="414">
        <v>0</v>
      </c>
      <c r="K39" s="414">
        <v>0</v>
      </c>
      <c r="L39" s="414">
        <v>115</v>
      </c>
      <c r="M39" s="689" t="s">
        <v>467</v>
      </c>
      <c r="N39" s="690"/>
    </row>
    <row r="40" spans="1:14" s="458" customFormat="1" ht="14.65" customHeight="1">
      <c r="A40" s="387">
        <v>33</v>
      </c>
      <c r="B40" s="373" t="s">
        <v>468</v>
      </c>
      <c r="C40" s="97">
        <f t="shared" si="1"/>
        <v>5257</v>
      </c>
      <c r="D40" s="97">
        <f>D41+D42+D43+D44</f>
        <v>108</v>
      </c>
      <c r="E40" s="97">
        <f t="shared" ref="E40:K40" si="4">E41+E42+E43+E44</f>
        <v>0</v>
      </c>
      <c r="F40" s="97">
        <f t="shared" si="4"/>
        <v>0</v>
      </c>
      <c r="G40" s="97">
        <f t="shared" si="4"/>
        <v>300</v>
      </c>
      <c r="H40" s="97">
        <f t="shared" si="4"/>
        <v>13</v>
      </c>
      <c r="I40" s="97">
        <f t="shared" si="4"/>
        <v>27</v>
      </c>
      <c r="J40" s="97">
        <f t="shared" si="4"/>
        <v>57</v>
      </c>
      <c r="K40" s="97">
        <f t="shared" si="4"/>
        <v>9</v>
      </c>
      <c r="L40" s="97">
        <f>L41+L42+L43+L44</f>
        <v>4743</v>
      </c>
      <c r="M40" s="634" t="s">
        <v>469</v>
      </c>
      <c r="N40" s="635"/>
    </row>
    <row r="41" spans="1:14" ht="14.65" customHeight="1">
      <c r="A41" s="425">
        <v>3311</v>
      </c>
      <c r="B41" s="418" t="s">
        <v>470</v>
      </c>
      <c r="C41" s="94">
        <f t="shared" si="1"/>
        <v>219</v>
      </c>
      <c r="D41" s="414">
        <v>4</v>
      </c>
      <c r="E41" s="414">
        <v>0</v>
      </c>
      <c r="F41" s="414">
        <v>0</v>
      </c>
      <c r="G41" s="414">
        <v>0</v>
      </c>
      <c r="H41" s="414">
        <v>0</v>
      </c>
      <c r="I41" s="414">
        <v>4</v>
      </c>
      <c r="J41" s="414">
        <v>13</v>
      </c>
      <c r="K41" s="414">
        <v>0</v>
      </c>
      <c r="L41" s="414">
        <v>198</v>
      </c>
      <c r="M41" s="689" t="s">
        <v>472</v>
      </c>
      <c r="N41" s="690"/>
    </row>
    <row r="42" spans="1:14" ht="14.65" customHeight="1">
      <c r="A42" s="391">
        <v>3312</v>
      </c>
      <c r="B42" s="382" t="s">
        <v>473</v>
      </c>
      <c r="C42" s="97">
        <f t="shared" si="1"/>
        <v>3387</v>
      </c>
      <c r="D42" s="416">
        <v>91</v>
      </c>
      <c r="E42" s="416">
        <v>0</v>
      </c>
      <c r="F42" s="416">
        <v>0</v>
      </c>
      <c r="G42" s="416">
        <v>91</v>
      </c>
      <c r="H42" s="416">
        <v>0</v>
      </c>
      <c r="I42" s="416">
        <v>0</v>
      </c>
      <c r="J42" s="416">
        <v>44</v>
      </c>
      <c r="K42" s="416">
        <v>0</v>
      </c>
      <c r="L42" s="416">
        <v>3161</v>
      </c>
      <c r="M42" s="638" t="s">
        <v>474</v>
      </c>
      <c r="N42" s="639"/>
    </row>
    <row r="43" spans="1:14" ht="14.65" customHeight="1">
      <c r="A43" s="425">
        <v>3314</v>
      </c>
      <c r="B43" s="418" t="s">
        <v>475</v>
      </c>
      <c r="C43" s="94">
        <f t="shared" si="1"/>
        <v>404</v>
      </c>
      <c r="D43" s="414">
        <v>13</v>
      </c>
      <c r="E43" s="414">
        <v>0</v>
      </c>
      <c r="F43" s="414">
        <v>0</v>
      </c>
      <c r="G43" s="414">
        <v>15</v>
      </c>
      <c r="H43" s="414">
        <v>12</v>
      </c>
      <c r="I43" s="414">
        <v>16</v>
      </c>
      <c r="J43" s="414">
        <v>0</v>
      </c>
      <c r="K43" s="414">
        <v>0</v>
      </c>
      <c r="L43" s="414">
        <v>348</v>
      </c>
      <c r="M43" s="689" t="s">
        <v>476</v>
      </c>
      <c r="N43" s="690"/>
    </row>
    <row r="44" spans="1:14" ht="14.65" customHeight="1">
      <c r="A44" s="391">
        <v>3315</v>
      </c>
      <c r="B44" s="382" t="s">
        <v>732</v>
      </c>
      <c r="C44" s="97">
        <f t="shared" si="1"/>
        <v>1247</v>
      </c>
      <c r="D44" s="416">
        <v>0</v>
      </c>
      <c r="E44" s="416">
        <v>0</v>
      </c>
      <c r="F44" s="416">
        <v>0</v>
      </c>
      <c r="G44" s="416">
        <v>194</v>
      </c>
      <c r="H44" s="416">
        <v>1</v>
      </c>
      <c r="I44" s="416">
        <v>7</v>
      </c>
      <c r="J44" s="416">
        <v>0</v>
      </c>
      <c r="K44" s="416">
        <v>9</v>
      </c>
      <c r="L44" s="416">
        <v>1036</v>
      </c>
      <c r="M44" s="710" t="s">
        <v>762</v>
      </c>
      <c r="N44" s="711"/>
    </row>
    <row r="45" spans="1:14" s="424" customFormat="1" ht="13.9" customHeight="1">
      <c r="A45" s="437" t="s">
        <v>754</v>
      </c>
      <c r="B45" s="438" t="s">
        <v>733</v>
      </c>
      <c r="C45" s="459">
        <f t="shared" si="1"/>
        <v>3268</v>
      </c>
      <c r="D45" s="459">
        <v>19</v>
      </c>
      <c r="E45" s="98">
        <v>1520</v>
      </c>
      <c r="F45" s="98">
        <v>0</v>
      </c>
      <c r="G45" s="98">
        <v>0</v>
      </c>
      <c r="H45" s="98">
        <v>95</v>
      </c>
      <c r="I45" s="344">
        <v>38</v>
      </c>
      <c r="J45" s="344">
        <v>0</v>
      </c>
      <c r="K45" s="460">
        <v>0</v>
      </c>
      <c r="L45" s="424">
        <v>1596</v>
      </c>
      <c r="M45" s="714" t="s">
        <v>761</v>
      </c>
      <c r="N45" s="714"/>
    </row>
    <row r="46" spans="1:14" s="458" customFormat="1" ht="14.65" customHeight="1">
      <c r="A46" s="387">
        <v>38</v>
      </c>
      <c r="B46" s="373" t="s">
        <v>734</v>
      </c>
      <c r="C46" s="97">
        <f t="shared" si="1"/>
        <v>3268</v>
      </c>
      <c r="D46" s="97">
        <v>19</v>
      </c>
      <c r="E46" s="97">
        <v>1520</v>
      </c>
      <c r="F46" s="97">
        <v>0</v>
      </c>
      <c r="G46" s="97">
        <v>0</v>
      </c>
      <c r="H46" s="97">
        <v>95</v>
      </c>
      <c r="I46" s="97">
        <v>38</v>
      </c>
      <c r="J46" s="97">
        <v>0</v>
      </c>
      <c r="K46" s="97">
        <v>0</v>
      </c>
      <c r="L46" s="97">
        <v>1596</v>
      </c>
      <c r="M46" s="702" t="s">
        <v>759</v>
      </c>
      <c r="N46" s="703"/>
    </row>
    <row r="47" spans="1:14" ht="14.65" customHeight="1">
      <c r="A47" s="441">
        <v>3830</v>
      </c>
      <c r="B47" s="442" t="s">
        <v>494</v>
      </c>
      <c r="C47" s="461">
        <f t="shared" si="1"/>
        <v>3268</v>
      </c>
      <c r="D47" s="443">
        <v>19</v>
      </c>
      <c r="E47" s="443">
        <v>1520</v>
      </c>
      <c r="F47" s="443">
        <v>0</v>
      </c>
      <c r="G47" s="443">
        <v>0</v>
      </c>
      <c r="H47" s="443">
        <v>95</v>
      </c>
      <c r="I47" s="443">
        <v>38</v>
      </c>
      <c r="J47" s="443">
        <v>0</v>
      </c>
      <c r="K47" s="443">
        <v>0</v>
      </c>
      <c r="L47" s="443">
        <v>1596</v>
      </c>
      <c r="M47" s="695" t="s">
        <v>760</v>
      </c>
      <c r="N47" s="696"/>
    </row>
    <row r="48" spans="1:14" s="434" customFormat="1" ht="30" customHeight="1">
      <c r="A48" s="716" t="s">
        <v>498</v>
      </c>
      <c r="B48" s="717"/>
      <c r="C48" s="185">
        <f t="shared" si="1"/>
        <v>253043</v>
      </c>
      <c r="D48" s="567">
        <f>D45+D8+D13</f>
        <v>56598</v>
      </c>
      <c r="E48" s="567">
        <f t="shared" ref="E48:K48" si="5">E45+E8+E13</f>
        <v>4623</v>
      </c>
      <c r="F48" s="567">
        <f t="shared" si="5"/>
        <v>249</v>
      </c>
      <c r="G48" s="567">
        <f t="shared" si="5"/>
        <v>8022</v>
      </c>
      <c r="H48" s="567">
        <f t="shared" si="5"/>
        <v>8604</v>
      </c>
      <c r="I48" s="567">
        <f t="shared" si="5"/>
        <v>2748</v>
      </c>
      <c r="J48" s="567">
        <f t="shared" si="5"/>
        <v>4532</v>
      </c>
      <c r="K48" s="567">
        <f t="shared" si="5"/>
        <v>9</v>
      </c>
      <c r="L48" s="567">
        <f>L45+L8+L13</f>
        <v>167658</v>
      </c>
      <c r="M48" s="718" t="s">
        <v>500</v>
      </c>
      <c r="N48" s="719"/>
    </row>
    <row r="49" spans="1:2">
      <c r="A49" s="466"/>
      <c r="B49" s="410"/>
    </row>
    <row r="50" spans="1:2">
      <c r="A50" s="466"/>
      <c r="B50" s="410"/>
    </row>
    <row r="51" spans="1:2">
      <c r="A51" s="466"/>
      <c r="B51" s="410"/>
    </row>
    <row r="52" spans="1:2">
      <c r="A52" s="466"/>
      <c r="B52" s="410"/>
    </row>
    <row r="54" spans="1:2">
      <c r="A54" s="466"/>
      <c r="B54" s="410"/>
    </row>
    <row r="55" spans="1:2">
      <c r="A55" s="466"/>
      <c r="B55" s="410"/>
    </row>
    <row r="56" spans="1:2">
      <c r="A56" s="466"/>
      <c r="B56" s="410"/>
    </row>
    <row r="57" spans="1:2">
      <c r="A57" s="466"/>
      <c r="B57" s="410"/>
    </row>
    <row r="58" spans="1:2">
      <c r="A58" s="466"/>
      <c r="B58" s="410"/>
    </row>
    <row r="59" spans="1:2">
      <c r="A59" s="466"/>
      <c r="B59" s="410"/>
    </row>
    <row r="60" spans="1:2">
      <c r="A60" s="466"/>
      <c r="B60" s="410"/>
    </row>
    <row r="61" spans="1:2">
      <c r="A61" s="466"/>
      <c r="B61" s="410"/>
    </row>
    <row r="62" spans="1:2">
      <c r="A62" s="466"/>
      <c r="B62" s="410"/>
    </row>
    <row r="63" spans="1:2">
      <c r="A63" s="466"/>
      <c r="B63" s="410"/>
    </row>
    <row r="64" spans="1:2">
      <c r="A64" s="466"/>
      <c r="B64" s="410"/>
    </row>
    <row r="65" spans="1:8">
      <c r="A65" s="466"/>
      <c r="B65" s="410"/>
    </row>
    <row r="66" spans="1:8">
      <c r="A66" s="466"/>
      <c r="B66" s="410"/>
    </row>
    <row r="67" spans="1:8">
      <c r="A67" s="466"/>
      <c r="B67" s="410"/>
    </row>
    <row r="68" spans="1:8">
      <c r="A68" s="466"/>
      <c r="B68" s="410"/>
    </row>
    <row r="69" spans="1:8">
      <c r="A69" s="466"/>
      <c r="B69" s="410"/>
    </row>
    <row r="70" spans="1:8">
      <c r="A70" s="466"/>
      <c r="B70" s="410"/>
    </row>
    <row r="71" spans="1:8">
      <c r="A71" s="466"/>
      <c r="B71" s="410"/>
    </row>
    <row r="72" spans="1:8">
      <c r="A72" s="466"/>
      <c r="B72" s="410"/>
    </row>
    <row r="73" spans="1:8">
      <c r="A73" s="466"/>
      <c r="B73" s="410"/>
    </row>
    <row r="75" spans="1:8">
      <c r="A75" s="466"/>
      <c r="B75" s="410"/>
      <c r="C75" s="467" t="e">
        <f>C14+#REF!+#REF!+C17+#REF!+C18+#REF!+C19+C20+#REF!+#REF!+#REF!+#REF!+#REF!+#REF!+C26+#REF!+#REF!+C29+C30+C32+C33+C35+C40+C41+C43+C49+C50+C51+C53+C54+C55+C56+C57+C59+C61+C63+C65+C66+C68+C71</f>
        <v>#REF!</v>
      </c>
      <c r="D75" s="467" t="e">
        <f>D14+#REF!+#REF!+D17+#REF!+D18+#REF!+D19+D20+#REF!+#REF!+#REF!+#REF!+#REF!+#REF!+D26+#REF!+#REF!+D29+D30+D32+D33+D35+D40+D41+D43+D49+D50+D51+D53+D54+D55+D56+D57+D59+D61+D63+D65+D66+D68+D71</f>
        <v>#REF!</v>
      </c>
      <c r="E75" s="467" t="e">
        <f>E14+#REF!+#REF!+E17+#REF!+E18+#REF!+E19+E20+#REF!+#REF!+#REF!+#REF!+#REF!+#REF!+E26+#REF!+#REF!+E29+E30+E32+E33+E35+E40+E41+E43+E49+E50+E51+E53+E54+E55+E56+E57+E59+E61+E63+E65+E66+E68+E71</f>
        <v>#REF!</v>
      </c>
      <c r="F75" s="467" t="e">
        <f>F14+#REF!+#REF!+F17+#REF!+F18+#REF!+F19+F20+#REF!+#REF!+#REF!+#REF!+#REF!+#REF!+F26+#REF!+#REF!+F29+F30+F32+F33+F35+F40+F41+F43+F49+F50+F51+F53+F54+F55+F56+F57+F59+F61+F63+F65+F66+F68+F71</f>
        <v>#REF!</v>
      </c>
      <c r="G75" s="467" t="e">
        <f>G14+#REF!+#REF!+G17+#REF!+G18+#REF!+G19+G20+#REF!+#REF!+#REF!+#REF!+#REF!+#REF!+G26+#REF!+#REF!+G29+G30+G32+G33+G35+G40+G41+G43+G49+G50+G51+G53+G54+G55+G56+G57+G59+G61+G63+G65+G66+G68+G71</f>
        <v>#REF!</v>
      </c>
      <c r="H75" s="467" t="e">
        <f>H14+#REF!+#REF!+H17+#REF!+H18+#REF!+H19+H20+#REF!+#REF!+#REF!+#REF!+#REF!+#REF!+H26+#REF!+#REF!+H29+H30+H32+H33+H35+H40+H41+H43+H49+H50+H51+H53+H54+H55+H56+H57+H59+H61+H63+H65+H66+H68+H71</f>
        <v>#REF!</v>
      </c>
    </row>
  </sheetData>
  <mergeCells count="49">
    <mergeCell ref="M40:N40"/>
    <mergeCell ref="M41:N41"/>
    <mergeCell ref="M42:N42"/>
    <mergeCell ref="M29:N29"/>
    <mergeCell ref="M30:N30"/>
    <mergeCell ref="M28:N28"/>
    <mergeCell ref="M46:N46"/>
    <mergeCell ref="A48:B48"/>
    <mergeCell ref="M48:N48"/>
    <mergeCell ref="M45:N45"/>
    <mergeCell ref="M47:N47"/>
    <mergeCell ref="M43:N43"/>
    <mergeCell ref="M44:N44"/>
    <mergeCell ref="M32:N32"/>
    <mergeCell ref="M34:N34"/>
    <mergeCell ref="M35:N35"/>
    <mergeCell ref="M36:N36"/>
    <mergeCell ref="M37:N37"/>
    <mergeCell ref="M38:N38"/>
    <mergeCell ref="M31:N31"/>
    <mergeCell ref="M39:N39"/>
    <mergeCell ref="M24:N24"/>
    <mergeCell ref="M13:N13"/>
    <mergeCell ref="M14:N14"/>
    <mergeCell ref="M15:N15"/>
    <mergeCell ref="M16:N16"/>
    <mergeCell ref="M17:N17"/>
    <mergeCell ref="M18:N18"/>
    <mergeCell ref="M19:N19"/>
    <mergeCell ref="M20:N20"/>
    <mergeCell ref="M21:N21"/>
    <mergeCell ref="M22:N22"/>
    <mergeCell ref="M23:N23"/>
    <mergeCell ref="M25:N25"/>
    <mergeCell ref="M26:N26"/>
    <mergeCell ref="M27:N27"/>
    <mergeCell ref="M12:N12"/>
    <mergeCell ref="A1:N1"/>
    <mergeCell ref="A2:N2"/>
    <mergeCell ref="A3:N3"/>
    <mergeCell ref="A4:N4"/>
    <mergeCell ref="A5:N5"/>
    <mergeCell ref="A6:B6"/>
    <mergeCell ref="C6:L6"/>
    <mergeCell ref="M7:N7"/>
    <mergeCell ref="M8:N8"/>
    <mergeCell ref="M9:N9"/>
    <mergeCell ref="M10:N10"/>
    <mergeCell ref="M11:N11"/>
  </mergeCells>
  <printOptions horizontalCentered="1" verticalCentered="1"/>
  <pageMargins left="0" right="0" top="0" bottom="0" header="0.51180555555555596" footer="0.51180555555555596"/>
  <pageSetup paperSize="9" scale="5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O76"/>
  <sheetViews>
    <sheetView view="pageBreakPreview" topLeftCell="A3" zoomScaleNormal="100" zoomScaleSheetLayoutView="100" workbookViewId="0">
      <selection activeCell="A14" sqref="A14"/>
    </sheetView>
  </sheetViews>
  <sheetFormatPr defaultColWidth="8.88671875" defaultRowHeight="20.25" customHeight="1"/>
  <cols>
    <col min="1" max="1" width="5.77734375" style="446" customWidth="1"/>
    <col min="2" max="2" width="40.6640625" style="447" customWidth="1"/>
    <col min="3" max="3" width="7.77734375" style="458" customWidth="1"/>
    <col min="4" max="4" width="7.77734375" style="410" customWidth="1"/>
    <col min="5" max="6" width="7.77734375" style="458" customWidth="1"/>
    <col min="7" max="8" width="6.77734375" style="410" customWidth="1"/>
    <col min="9" max="9" width="7.77734375" style="458" customWidth="1"/>
    <col min="10" max="10" width="7.21875" style="410" customWidth="1"/>
    <col min="11" max="11" width="7.109375" style="410" customWidth="1"/>
    <col min="12" max="12" width="40.6640625" style="410" customWidth="1"/>
    <col min="13" max="13" width="5.77734375" style="410" customWidth="1"/>
    <col min="14" max="16384" width="8.88671875" style="410"/>
  </cols>
  <sheetData>
    <row r="1" spans="1:15" s="409" customFormat="1" ht="20.25" customHeight="1">
      <c r="A1" s="704"/>
      <c r="B1" s="704"/>
      <c r="C1" s="704"/>
      <c r="D1" s="704"/>
      <c r="E1" s="704"/>
      <c r="F1" s="704"/>
      <c r="G1" s="704"/>
      <c r="H1" s="704"/>
      <c r="I1" s="704"/>
      <c r="J1" s="704"/>
      <c r="K1" s="704"/>
      <c r="L1" s="704"/>
      <c r="M1" s="704"/>
      <c r="N1" s="468"/>
      <c r="O1" s="468"/>
    </row>
    <row r="2" spans="1:15" ht="20.25" customHeight="1">
      <c r="A2" s="678" t="s">
        <v>546</v>
      </c>
      <c r="B2" s="678"/>
      <c r="C2" s="678"/>
      <c r="D2" s="678"/>
      <c r="E2" s="678"/>
      <c r="F2" s="678"/>
      <c r="G2" s="678"/>
      <c r="H2" s="678"/>
      <c r="I2" s="678"/>
      <c r="J2" s="678"/>
      <c r="K2" s="678"/>
      <c r="L2" s="678"/>
      <c r="M2" s="678"/>
    </row>
    <row r="3" spans="1:15" ht="20.25" customHeight="1">
      <c r="A3" s="720" t="s">
        <v>503</v>
      </c>
      <c r="B3" s="678"/>
      <c r="C3" s="678"/>
      <c r="D3" s="678"/>
      <c r="E3" s="678"/>
      <c r="F3" s="678"/>
      <c r="G3" s="678"/>
      <c r="H3" s="678"/>
      <c r="I3" s="678"/>
      <c r="J3" s="678"/>
      <c r="K3" s="678"/>
      <c r="L3" s="678"/>
      <c r="M3" s="678"/>
    </row>
    <row r="4" spans="1:15" ht="20.25" customHeight="1">
      <c r="A4" s="679" t="s">
        <v>547</v>
      </c>
      <c r="B4" s="679"/>
      <c r="C4" s="679"/>
      <c r="D4" s="679"/>
      <c r="E4" s="679"/>
      <c r="F4" s="679"/>
      <c r="G4" s="679"/>
      <c r="H4" s="679"/>
      <c r="I4" s="679"/>
      <c r="J4" s="679"/>
      <c r="K4" s="679"/>
      <c r="L4" s="679"/>
      <c r="M4" s="679"/>
    </row>
    <row r="5" spans="1:15" ht="20.25" customHeight="1">
      <c r="A5" s="679" t="s">
        <v>505</v>
      </c>
      <c r="B5" s="679"/>
      <c r="C5" s="679"/>
      <c r="D5" s="679"/>
      <c r="E5" s="679"/>
      <c r="F5" s="679"/>
      <c r="G5" s="679"/>
      <c r="H5" s="679"/>
      <c r="I5" s="679"/>
      <c r="J5" s="679"/>
      <c r="K5" s="679"/>
      <c r="L5" s="679"/>
      <c r="M5" s="679"/>
    </row>
    <row r="6" spans="1:15" ht="20.25" customHeight="1">
      <c r="A6" s="715" t="s">
        <v>548</v>
      </c>
      <c r="B6" s="715"/>
      <c r="C6" s="676">
        <v>2017</v>
      </c>
      <c r="D6" s="676"/>
      <c r="E6" s="676"/>
      <c r="F6" s="676"/>
      <c r="G6" s="676"/>
      <c r="H6" s="676"/>
      <c r="I6" s="676"/>
      <c r="J6" s="676"/>
      <c r="K6" s="676"/>
      <c r="L6" s="469"/>
      <c r="M6" s="452" t="s">
        <v>549</v>
      </c>
    </row>
    <row r="7" spans="1:15" ht="22.5" customHeight="1">
      <c r="A7" s="640" t="s">
        <v>728</v>
      </c>
      <c r="B7" s="721" t="s">
        <v>295</v>
      </c>
      <c r="C7" s="724" t="s">
        <v>755</v>
      </c>
      <c r="D7" s="724" t="s">
        <v>756</v>
      </c>
      <c r="E7" s="724" t="s">
        <v>757</v>
      </c>
      <c r="F7" s="727" t="s">
        <v>550</v>
      </c>
      <c r="G7" s="727"/>
      <c r="H7" s="727"/>
      <c r="I7" s="727" t="s">
        <v>551</v>
      </c>
      <c r="J7" s="727"/>
      <c r="K7" s="727"/>
      <c r="L7" s="685" t="s">
        <v>510</v>
      </c>
      <c r="M7" s="728"/>
    </row>
    <row r="8" spans="1:15" ht="17.25" customHeight="1">
      <c r="A8" s="641"/>
      <c r="B8" s="722"/>
      <c r="C8" s="725"/>
      <c r="D8" s="725"/>
      <c r="E8" s="725"/>
      <c r="F8" s="731" t="s">
        <v>552</v>
      </c>
      <c r="G8" s="731"/>
      <c r="H8" s="731"/>
      <c r="I8" s="731" t="s">
        <v>553</v>
      </c>
      <c r="J8" s="731"/>
      <c r="K8" s="731"/>
      <c r="L8" s="729"/>
      <c r="M8" s="729"/>
    </row>
    <row r="9" spans="1:15" ht="27" customHeight="1">
      <c r="A9" s="641"/>
      <c r="B9" s="722"/>
      <c r="C9" s="725"/>
      <c r="D9" s="725"/>
      <c r="E9" s="725"/>
      <c r="F9" s="470" t="s">
        <v>500</v>
      </c>
      <c r="G9" s="470" t="s">
        <v>554</v>
      </c>
      <c r="H9" s="470" t="s">
        <v>555</v>
      </c>
      <c r="I9" s="470" t="s">
        <v>500</v>
      </c>
      <c r="J9" s="470" t="s">
        <v>556</v>
      </c>
      <c r="K9" s="470" t="s">
        <v>557</v>
      </c>
      <c r="L9" s="729"/>
      <c r="M9" s="729"/>
    </row>
    <row r="10" spans="1:15" ht="20.25" customHeight="1">
      <c r="A10" s="642"/>
      <c r="B10" s="723"/>
      <c r="C10" s="726"/>
      <c r="D10" s="726"/>
      <c r="E10" s="726"/>
      <c r="F10" s="471" t="s">
        <v>498</v>
      </c>
      <c r="G10" s="472" t="s">
        <v>558</v>
      </c>
      <c r="H10" s="472" t="s">
        <v>559</v>
      </c>
      <c r="I10" s="471" t="s">
        <v>498</v>
      </c>
      <c r="J10" s="472" t="s">
        <v>560</v>
      </c>
      <c r="K10" s="472" t="s">
        <v>561</v>
      </c>
      <c r="L10" s="730"/>
      <c r="M10" s="730"/>
    </row>
    <row r="11" spans="1:15" s="424" customFormat="1" ht="14.65" customHeight="1">
      <c r="A11" s="383" t="s">
        <v>305</v>
      </c>
      <c r="B11" s="384" t="s">
        <v>306</v>
      </c>
      <c r="C11" s="94">
        <f>E11-D11</f>
        <v>34550</v>
      </c>
      <c r="D11" s="414">
        <v>9</v>
      </c>
      <c r="E11" s="94">
        <f>I11-F11</f>
        <v>34559</v>
      </c>
      <c r="F11" s="94">
        <f>H11+G11</f>
        <v>10479</v>
      </c>
      <c r="G11" s="414">
        <f>G12+G14</f>
        <v>9774</v>
      </c>
      <c r="H11" s="414">
        <f>H12+H14</f>
        <v>705</v>
      </c>
      <c r="I11" s="94">
        <f>K11+J11</f>
        <v>45038</v>
      </c>
      <c r="J11" s="414">
        <f>J12+J14</f>
        <v>0</v>
      </c>
      <c r="K11" s="414">
        <f>K12+K14</f>
        <v>45038</v>
      </c>
      <c r="L11" s="658" t="s">
        <v>308</v>
      </c>
      <c r="M11" s="659"/>
    </row>
    <row r="12" spans="1:15" s="424" customFormat="1" ht="14.65" customHeight="1">
      <c r="A12" s="387" t="s">
        <v>313</v>
      </c>
      <c r="B12" s="373" t="s">
        <v>314</v>
      </c>
      <c r="C12" s="97">
        <f t="shared" ref="C12:C50" si="0">E12-D12</f>
        <v>1521</v>
      </c>
      <c r="D12" s="416">
        <v>9</v>
      </c>
      <c r="E12" s="97">
        <f t="shared" ref="E12:E50" si="1">I12-F12</f>
        <v>1530</v>
      </c>
      <c r="F12" s="97">
        <f t="shared" ref="F12:F50" si="2">H12+G12</f>
        <v>560</v>
      </c>
      <c r="G12" s="416">
        <v>135</v>
      </c>
      <c r="H12" s="416">
        <v>425</v>
      </c>
      <c r="I12" s="97">
        <f t="shared" ref="I12:I50" si="3">K12+J12</f>
        <v>2090</v>
      </c>
      <c r="J12" s="416">
        <v>0</v>
      </c>
      <c r="K12" s="416">
        <v>2090</v>
      </c>
      <c r="L12" s="634" t="s">
        <v>316</v>
      </c>
      <c r="M12" s="635"/>
    </row>
    <row r="13" spans="1:15" s="424" customFormat="1" ht="14.65" customHeight="1">
      <c r="A13" s="425" t="s">
        <v>317</v>
      </c>
      <c r="B13" s="418" t="s">
        <v>318</v>
      </c>
      <c r="C13" s="94">
        <f t="shared" si="0"/>
        <v>1521</v>
      </c>
      <c r="D13" s="414">
        <v>9</v>
      </c>
      <c r="E13" s="94">
        <f t="shared" si="1"/>
        <v>1530</v>
      </c>
      <c r="F13" s="94">
        <f t="shared" si="2"/>
        <v>560</v>
      </c>
      <c r="G13" s="414">
        <v>135</v>
      </c>
      <c r="H13" s="414">
        <v>425</v>
      </c>
      <c r="I13" s="94">
        <f t="shared" si="3"/>
        <v>2090</v>
      </c>
      <c r="J13" s="414">
        <v>0</v>
      </c>
      <c r="K13" s="414">
        <v>2090</v>
      </c>
      <c r="L13" s="689" t="s">
        <v>319</v>
      </c>
      <c r="M13" s="690"/>
    </row>
    <row r="14" spans="1:15" s="424" customFormat="1" ht="14.65" customHeight="1">
      <c r="A14" s="387" t="s">
        <v>320</v>
      </c>
      <c r="B14" s="373" t="s">
        <v>321</v>
      </c>
      <c r="C14" s="97">
        <f t="shared" si="0"/>
        <v>33029</v>
      </c>
      <c r="D14" s="416">
        <v>0</v>
      </c>
      <c r="E14" s="97">
        <f t="shared" si="1"/>
        <v>33029</v>
      </c>
      <c r="F14" s="97">
        <f t="shared" si="2"/>
        <v>9919</v>
      </c>
      <c r="G14" s="416">
        <v>9639</v>
      </c>
      <c r="H14" s="416">
        <v>280</v>
      </c>
      <c r="I14" s="97">
        <f t="shared" si="3"/>
        <v>42948</v>
      </c>
      <c r="J14" s="416">
        <v>0</v>
      </c>
      <c r="K14" s="416">
        <v>42948</v>
      </c>
      <c r="L14" s="634" t="s">
        <v>322</v>
      </c>
      <c r="M14" s="635"/>
    </row>
    <row r="15" spans="1:15" s="424" customFormat="1" ht="14.65" customHeight="1">
      <c r="A15" s="425" t="s">
        <v>323</v>
      </c>
      <c r="B15" s="418" t="s">
        <v>324</v>
      </c>
      <c r="C15" s="94">
        <f t="shared" si="0"/>
        <v>33029</v>
      </c>
      <c r="D15" s="414">
        <v>0</v>
      </c>
      <c r="E15" s="94">
        <f t="shared" si="1"/>
        <v>33029</v>
      </c>
      <c r="F15" s="94">
        <f t="shared" si="2"/>
        <v>9919</v>
      </c>
      <c r="G15" s="414">
        <v>9639</v>
      </c>
      <c r="H15" s="414">
        <v>280</v>
      </c>
      <c r="I15" s="94">
        <f t="shared" si="3"/>
        <v>42948</v>
      </c>
      <c r="J15" s="414">
        <v>0</v>
      </c>
      <c r="K15" s="414">
        <v>42948</v>
      </c>
      <c r="L15" s="689" t="s">
        <v>325</v>
      </c>
      <c r="M15" s="690"/>
    </row>
    <row r="16" spans="1:15" s="424" customFormat="1" ht="14.65" customHeight="1">
      <c r="A16" s="420" t="s">
        <v>326</v>
      </c>
      <c r="B16" s="421" t="s">
        <v>327</v>
      </c>
      <c r="C16" s="97">
        <f t="shared" si="0"/>
        <v>715780</v>
      </c>
      <c r="D16" s="416">
        <v>29202</v>
      </c>
      <c r="E16" s="97">
        <f t="shared" si="1"/>
        <v>744982</v>
      </c>
      <c r="F16" s="97">
        <f t="shared" si="2"/>
        <v>763750</v>
      </c>
      <c r="G16" s="416">
        <f>G17+G21+G23+G25+G27+G29+G30+G32+G34+G36+G39+G41+G43</f>
        <v>240006</v>
      </c>
      <c r="H16" s="416">
        <f>H17+H21+H23+H25+H27+H29+H30+H32+H34+H36+H39+H41+H43</f>
        <v>523744</v>
      </c>
      <c r="I16" s="97">
        <f t="shared" si="3"/>
        <v>1508732</v>
      </c>
      <c r="J16" s="416">
        <f>J17+J21+J23+J25+J27+J29+J30+J32+J34+J36+J39+J41+J43</f>
        <v>204868</v>
      </c>
      <c r="K16" s="416">
        <f>K17+K21+K23+K25+K27+K29+K30+K32+K34+K36+K39+K41+K43</f>
        <v>1303864</v>
      </c>
      <c r="L16" s="680" t="s">
        <v>328</v>
      </c>
      <c r="M16" s="681"/>
    </row>
    <row r="17" spans="1:13" s="460" customFormat="1" ht="14.65" customHeight="1">
      <c r="A17" s="47">
        <v>10</v>
      </c>
      <c r="B17" s="48" t="s">
        <v>329</v>
      </c>
      <c r="C17" s="94">
        <f t="shared" si="0"/>
        <v>83351</v>
      </c>
      <c r="D17" s="94">
        <v>3976</v>
      </c>
      <c r="E17" s="94">
        <f>I17-F17</f>
        <v>87327</v>
      </c>
      <c r="F17" s="94">
        <f t="shared" si="2"/>
        <v>103927</v>
      </c>
      <c r="G17" s="94">
        <f>G18+G19+G20</f>
        <v>19897</v>
      </c>
      <c r="H17" s="94">
        <f>H18+H19+H20</f>
        <v>84030</v>
      </c>
      <c r="I17" s="94">
        <f t="shared" si="3"/>
        <v>191254</v>
      </c>
      <c r="J17" s="94">
        <f>J18+J19+J20</f>
        <v>12578</v>
      </c>
      <c r="K17" s="94">
        <f>K18+K19+K20</f>
        <v>178676</v>
      </c>
      <c r="L17" s="732" t="s">
        <v>330</v>
      </c>
      <c r="M17" s="733"/>
    </row>
    <row r="18" spans="1:13" s="424" customFormat="1" ht="14.65" customHeight="1">
      <c r="A18" s="425">
        <v>1071</v>
      </c>
      <c r="B18" s="418" t="s">
        <v>339</v>
      </c>
      <c r="C18" s="94">
        <f t="shared" si="0"/>
        <v>70136</v>
      </c>
      <c r="D18" s="414">
        <v>2086</v>
      </c>
      <c r="E18" s="94">
        <f t="shared" si="1"/>
        <v>72222</v>
      </c>
      <c r="F18" s="94">
        <f t="shared" si="2"/>
        <v>93874</v>
      </c>
      <c r="G18" s="414">
        <v>15680</v>
      </c>
      <c r="H18" s="414">
        <v>78194</v>
      </c>
      <c r="I18" s="94">
        <f t="shared" si="3"/>
        <v>166096</v>
      </c>
      <c r="J18" s="414">
        <v>12287</v>
      </c>
      <c r="K18" s="414">
        <v>153809</v>
      </c>
      <c r="L18" s="689" t="s">
        <v>340</v>
      </c>
      <c r="M18" s="690"/>
    </row>
    <row r="19" spans="1:13" s="424" customFormat="1" ht="14.65" customHeight="1">
      <c r="A19" s="391">
        <v>1073</v>
      </c>
      <c r="B19" s="382" t="s">
        <v>341</v>
      </c>
      <c r="C19" s="97">
        <f t="shared" si="0"/>
        <v>2022</v>
      </c>
      <c r="D19" s="416">
        <v>13</v>
      </c>
      <c r="E19" s="97">
        <f t="shared" si="1"/>
        <v>2035</v>
      </c>
      <c r="F19" s="97">
        <f t="shared" si="2"/>
        <v>2591</v>
      </c>
      <c r="G19" s="416">
        <v>1151</v>
      </c>
      <c r="H19" s="416">
        <v>1440</v>
      </c>
      <c r="I19" s="97">
        <f t="shared" si="3"/>
        <v>4626</v>
      </c>
      <c r="J19" s="416">
        <v>0</v>
      </c>
      <c r="K19" s="416">
        <v>4626</v>
      </c>
      <c r="L19" s="638" t="s">
        <v>343</v>
      </c>
      <c r="M19" s="639"/>
    </row>
    <row r="20" spans="1:13" s="424" customFormat="1" ht="14.65" customHeight="1">
      <c r="A20" s="425">
        <v>1079</v>
      </c>
      <c r="B20" s="418" t="s">
        <v>344</v>
      </c>
      <c r="C20" s="94">
        <f t="shared" si="0"/>
        <v>11193</v>
      </c>
      <c r="D20" s="414">
        <v>1877</v>
      </c>
      <c r="E20" s="94">
        <f t="shared" si="1"/>
        <v>13070</v>
      </c>
      <c r="F20" s="94">
        <f t="shared" si="2"/>
        <v>7462</v>
      </c>
      <c r="G20" s="414">
        <v>3066</v>
      </c>
      <c r="H20" s="414">
        <v>4396</v>
      </c>
      <c r="I20" s="94">
        <f t="shared" si="3"/>
        <v>20532</v>
      </c>
      <c r="J20" s="414">
        <v>291</v>
      </c>
      <c r="K20" s="414">
        <v>20241</v>
      </c>
      <c r="L20" s="689" t="s">
        <v>346</v>
      </c>
      <c r="M20" s="690"/>
    </row>
    <row r="21" spans="1:13" s="424" customFormat="1" ht="14.65" customHeight="1">
      <c r="A21" s="387">
        <v>13</v>
      </c>
      <c r="B21" s="373" t="s">
        <v>355</v>
      </c>
      <c r="C21" s="97">
        <f t="shared" si="0"/>
        <v>6294</v>
      </c>
      <c r="D21" s="416">
        <v>249</v>
      </c>
      <c r="E21" s="97">
        <f t="shared" si="1"/>
        <v>6543</v>
      </c>
      <c r="F21" s="97">
        <f t="shared" si="2"/>
        <v>8689</v>
      </c>
      <c r="G21" s="416">
        <v>2378</v>
      </c>
      <c r="H21" s="416">
        <v>6311</v>
      </c>
      <c r="I21" s="97">
        <f t="shared" si="3"/>
        <v>15232</v>
      </c>
      <c r="J21" s="416">
        <v>1683</v>
      </c>
      <c r="K21" s="416">
        <v>13549</v>
      </c>
      <c r="L21" s="634" t="s">
        <v>356</v>
      </c>
      <c r="M21" s="635"/>
    </row>
    <row r="22" spans="1:13" s="424" customFormat="1" ht="14.65" customHeight="1">
      <c r="A22" s="425">
        <v>1392</v>
      </c>
      <c r="B22" s="418" t="s">
        <v>357</v>
      </c>
      <c r="C22" s="94">
        <f t="shared" si="0"/>
        <v>6294</v>
      </c>
      <c r="D22" s="414">
        <v>249</v>
      </c>
      <c r="E22" s="94">
        <f t="shared" si="1"/>
        <v>6543</v>
      </c>
      <c r="F22" s="94">
        <f t="shared" si="2"/>
        <v>8689</v>
      </c>
      <c r="G22" s="414">
        <v>2378</v>
      </c>
      <c r="H22" s="414">
        <v>6311</v>
      </c>
      <c r="I22" s="94">
        <f t="shared" si="3"/>
        <v>15232</v>
      </c>
      <c r="J22" s="414">
        <v>1683</v>
      </c>
      <c r="K22" s="414">
        <v>13549</v>
      </c>
      <c r="L22" s="689" t="s">
        <v>358</v>
      </c>
      <c r="M22" s="690"/>
    </row>
    <row r="23" spans="1:13" s="424" customFormat="1" ht="14.65" customHeight="1">
      <c r="A23" s="387">
        <v>14</v>
      </c>
      <c r="B23" s="373" t="s">
        <v>362</v>
      </c>
      <c r="C23" s="97">
        <f t="shared" si="0"/>
        <v>327747</v>
      </c>
      <c r="D23" s="416">
        <v>1688</v>
      </c>
      <c r="E23" s="97">
        <f t="shared" si="1"/>
        <v>329435</v>
      </c>
      <c r="F23" s="97">
        <f t="shared" si="2"/>
        <v>293377</v>
      </c>
      <c r="G23" s="416">
        <v>132540</v>
      </c>
      <c r="H23" s="416">
        <v>160837</v>
      </c>
      <c r="I23" s="97">
        <f t="shared" si="3"/>
        <v>622812</v>
      </c>
      <c r="J23" s="416">
        <v>172972</v>
      </c>
      <c r="K23" s="416">
        <v>449840</v>
      </c>
      <c r="L23" s="634" t="s">
        <v>363</v>
      </c>
      <c r="M23" s="635"/>
    </row>
    <row r="24" spans="1:13" s="424" customFormat="1" ht="18.75" customHeight="1">
      <c r="A24" s="425">
        <v>1412</v>
      </c>
      <c r="B24" s="418" t="s">
        <v>366</v>
      </c>
      <c r="C24" s="94">
        <f t="shared" si="0"/>
        <v>327747</v>
      </c>
      <c r="D24" s="414">
        <v>1688</v>
      </c>
      <c r="E24" s="94">
        <f t="shared" si="1"/>
        <v>329435</v>
      </c>
      <c r="F24" s="94">
        <f t="shared" si="2"/>
        <v>293377</v>
      </c>
      <c r="G24" s="414">
        <v>132540</v>
      </c>
      <c r="H24" s="414">
        <v>160837</v>
      </c>
      <c r="I24" s="94">
        <f t="shared" si="3"/>
        <v>622812</v>
      </c>
      <c r="J24" s="414">
        <v>172972</v>
      </c>
      <c r="K24" s="414">
        <v>449840</v>
      </c>
      <c r="L24" s="689" t="s">
        <v>367</v>
      </c>
      <c r="M24" s="690"/>
    </row>
    <row r="25" spans="1:13" s="424" customFormat="1" ht="33.75">
      <c r="A25" s="427">
        <v>16</v>
      </c>
      <c r="B25" s="428" t="s">
        <v>372</v>
      </c>
      <c r="C25" s="97">
        <f t="shared" si="0"/>
        <v>69816</v>
      </c>
      <c r="D25" s="416">
        <v>10402</v>
      </c>
      <c r="E25" s="97">
        <f t="shared" si="1"/>
        <v>80218</v>
      </c>
      <c r="F25" s="97">
        <f t="shared" si="2"/>
        <v>184910</v>
      </c>
      <c r="G25" s="416">
        <v>31961</v>
      </c>
      <c r="H25" s="416">
        <v>152949</v>
      </c>
      <c r="I25" s="97">
        <f t="shared" si="3"/>
        <v>265128</v>
      </c>
      <c r="J25" s="416">
        <v>0</v>
      </c>
      <c r="K25" s="416">
        <v>265128</v>
      </c>
      <c r="L25" s="691" t="s">
        <v>373</v>
      </c>
      <c r="M25" s="692"/>
    </row>
    <row r="26" spans="1:13" s="424" customFormat="1" ht="14.65" customHeight="1">
      <c r="A26" s="425">
        <v>1622</v>
      </c>
      <c r="B26" s="418" t="s">
        <v>374</v>
      </c>
      <c r="C26" s="94">
        <f t="shared" si="0"/>
        <v>69816</v>
      </c>
      <c r="D26" s="414">
        <v>10402</v>
      </c>
      <c r="E26" s="94">
        <f t="shared" si="1"/>
        <v>80218</v>
      </c>
      <c r="F26" s="94">
        <f t="shared" si="2"/>
        <v>184910</v>
      </c>
      <c r="G26" s="414">
        <v>31961</v>
      </c>
      <c r="H26" s="414">
        <v>152949</v>
      </c>
      <c r="I26" s="94">
        <f t="shared" si="3"/>
        <v>265128</v>
      </c>
      <c r="J26" s="414">
        <v>0</v>
      </c>
      <c r="K26" s="414">
        <v>265128</v>
      </c>
      <c r="L26" s="689" t="s">
        <v>375</v>
      </c>
      <c r="M26" s="690"/>
    </row>
    <row r="27" spans="1:13" s="460" customFormat="1" ht="14.65" customHeight="1">
      <c r="A27" s="11">
        <v>18</v>
      </c>
      <c r="B27" s="12" t="s">
        <v>382</v>
      </c>
      <c r="C27" s="97">
        <f t="shared" si="0"/>
        <v>7184</v>
      </c>
      <c r="D27" s="97">
        <v>3454</v>
      </c>
      <c r="E27" s="97">
        <f t="shared" si="1"/>
        <v>10638</v>
      </c>
      <c r="F27" s="97">
        <f t="shared" si="2"/>
        <v>13201</v>
      </c>
      <c r="G27" s="97">
        <v>5868</v>
      </c>
      <c r="H27" s="97">
        <v>7333</v>
      </c>
      <c r="I27" s="97">
        <f t="shared" si="3"/>
        <v>23839</v>
      </c>
      <c r="J27" s="97">
        <v>0</v>
      </c>
      <c r="K27" s="97">
        <v>23839</v>
      </c>
      <c r="L27" s="734" t="s">
        <v>385</v>
      </c>
      <c r="M27" s="735"/>
    </row>
    <row r="28" spans="1:13" s="424" customFormat="1" ht="14.65" customHeight="1">
      <c r="A28" s="425">
        <v>1811</v>
      </c>
      <c r="B28" s="418" t="s">
        <v>386</v>
      </c>
      <c r="C28" s="94">
        <f t="shared" si="0"/>
        <v>7184</v>
      </c>
      <c r="D28" s="414">
        <v>3454</v>
      </c>
      <c r="E28" s="94">
        <f t="shared" si="1"/>
        <v>10638</v>
      </c>
      <c r="F28" s="94">
        <f t="shared" si="2"/>
        <v>13201</v>
      </c>
      <c r="G28" s="414">
        <v>5868</v>
      </c>
      <c r="H28" s="414">
        <v>7333</v>
      </c>
      <c r="I28" s="94">
        <f t="shared" si="3"/>
        <v>23839</v>
      </c>
      <c r="J28" s="414">
        <v>0</v>
      </c>
      <c r="K28" s="414">
        <v>23839</v>
      </c>
      <c r="L28" s="689" t="s">
        <v>388</v>
      </c>
      <c r="M28" s="690"/>
    </row>
    <row r="29" spans="1:13" s="424" customFormat="1" ht="14.65" customHeight="1">
      <c r="A29" s="387">
        <v>20</v>
      </c>
      <c r="B29" s="373" t="s">
        <v>393</v>
      </c>
      <c r="C29" s="97">
        <f t="shared" si="0"/>
        <v>711</v>
      </c>
      <c r="D29" s="416">
        <v>13</v>
      </c>
      <c r="E29" s="97">
        <f t="shared" si="1"/>
        <v>724</v>
      </c>
      <c r="F29" s="97">
        <f t="shared" si="2"/>
        <v>1387</v>
      </c>
      <c r="G29" s="416">
        <v>480</v>
      </c>
      <c r="H29" s="416">
        <v>907</v>
      </c>
      <c r="I29" s="97">
        <f t="shared" si="3"/>
        <v>2111</v>
      </c>
      <c r="J29" s="416">
        <v>0</v>
      </c>
      <c r="K29" s="416">
        <v>2111</v>
      </c>
      <c r="L29" s="634" t="s">
        <v>395</v>
      </c>
      <c r="M29" s="635"/>
    </row>
    <row r="30" spans="1:13" s="460" customFormat="1" ht="22.5">
      <c r="A30" s="47">
        <v>22</v>
      </c>
      <c r="B30" s="430" t="s">
        <v>730</v>
      </c>
      <c r="C30" s="94">
        <f t="shared" si="0"/>
        <v>11811</v>
      </c>
      <c r="D30" s="94">
        <v>3032</v>
      </c>
      <c r="E30" s="94">
        <f t="shared" si="1"/>
        <v>14843</v>
      </c>
      <c r="F30" s="94">
        <f t="shared" si="2"/>
        <v>17305</v>
      </c>
      <c r="G30" s="94">
        <v>3214</v>
      </c>
      <c r="H30" s="94">
        <v>14091</v>
      </c>
      <c r="I30" s="94">
        <f t="shared" si="3"/>
        <v>32148</v>
      </c>
      <c r="J30" s="94">
        <v>0</v>
      </c>
      <c r="K30" s="94">
        <v>32148</v>
      </c>
      <c r="L30" s="712" t="s">
        <v>401</v>
      </c>
      <c r="M30" s="713"/>
    </row>
    <row r="31" spans="1:13" s="424" customFormat="1" ht="22.5">
      <c r="A31" s="387">
        <v>2220</v>
      </c>
      <c r="B31" s="373" t="s">
        <v>731</v>
      </c>
      <c r="C31" s="97">
        <f t="shared" si="0"/>
        <v>11811</v>
      </c>
      <c r="D31" s="416">
        <v>3032</v>
      </c>
      <c r="E31" s="97">
        <f t="shared" si="1"/>
        <v>14843</v>
      </c>
      <c r="F31" s="97">
        <f t="shared" si="2"/>
        <v>17305</v>
      </c>
      <c r="G31" s="416">
        <v>3214</v>
      </c>
      <c r="H31" s="416">
        <v>14091</v>
      </c>
      <c r="I31" s="97">
        <f t="shared" si="3"/>
        <v>32148</v>
      </c>
      <c r="J31" s="416">
        <v>0</v>
      </c>
      <c r="K31" s="416">
        <v>32148</v>
      </c>
      <c r="L31" s="708" t="s">
        <v>401</v>
      </c>
      <c r="M31" s="709"/>
    </row>
    <row r="32" spans="1:13" s="424" customFormat="1" ht="14.65" customHeight="1">
      <c r="A32" s="422">
        <v>23</v>
      </c>
      <c r="B32" s="423" t="s">
        <v>406</v>
      </c>
      <c r="C32" s="94">
        <f t="shared" si="0"/>
        <v>614</v>
      </c>
      <c r="D32" s="414">
        <v>18</v>
      </c>
      <c r="E32" s="94">
        <f t="shared" si="1"/>
        <v>632</v>
      </c>
      <c r="F32" s="94">
        <f t="shared" si="2"/>
        <v>453</v>
      </c>
      <c r="G32" s="414">
        <v>125</v>
      </c>
      <c r="H32" s="414">
        <v>328</v>
      </c>
      <c r="I32" s="94">
        <f t="shared" si="3"/>
        <v>1085</v>
      </c>
      <c r="J32" s="414">
        <v>0</v>
      </c>
      <c r="K32" s="414">
        <v>1085</v>
      </c>
      <c r="L32" s="662" t="s">
        <v>407</v>
      </c>
      <c r="M32" s="663"/>
    </row>
    <row r="33" spans="1:13" s="424" customFormat="1" ht="14.65" customHeight="1">
      <c r="A33" s="391">
        <v>2310</v>
      </c>
      <c r="B33" s="382" t="s">
        <v>408</v>
      </c>
      <c r="C33" s="97">
        <f t="shared" si="0"/>
        <v>614</v>
      </c>
      <c r="D33" s="416">
        <v>18</v>
      </c>
      <c r="E33" s="97">
        <f t="shared" si="1"/>
        <v>632</v>
      </c>
      <c r="F33" s="97">
        <f t="shared" si="2"/>
        <v>453</v>
      </c>
      <c r="G33" s="416">
        <v>125</v>
      </c>
      <c r="H33" s="416">
        <v>328</v>
      </c>
      <c r="I33" s="97">
        <f t="shared" si="3"/>
        <v>1085</v>
      </c>
      <c r="J33" s="416">
        <v>0</v>
      </c>
      <c r="K33" s="416">
        <v>1085</v>
      </c>
      <c r="L33" s="638" t="s">
        <v>410</v>
      </c>
      <c r="M33" s="639"/>
    </row>
    <row r="34" spans="1:13" s="424" customFormat="1" ht="22.5">
      <c r="A34" s="422">
        <v>25</v>
      </c>
      <c r="B34" s="423" t="s">
        <v>421</v>
      </c>
      <c r="C34" s="94">
        <f t="shared" si="0"/>
        <v>106924</v>
      </c>
      <c r="D34" s="414">
        <v>5820</v>
      </c>
      <c r="E34" s="94">
        <f t="shared" si="1"/>
        <v>112744</v>
      </c>
      <c r="F34" s="94">
        <f t="shared" si="2"/>
        <v>105776</v>
      </c>
      <c r="G34" s="414">
        <v>27402</v>
      </c>
      <c r="H34" s="414">
        <v>78374</v>
      </c>
      <c r="I34" s="94">
        <f t="shared" si="3"/>
        <v>218520</v>
      </c>
      <c r="J34" s="414">
        <v>12557</v>
      </c>
      <c r="K34" s="414">
        <v>205963</v>
      </c>
      <c r="L34" s="662" t="s">
        <v>422</v>
      </c>
      <c r="M34" s="663"/>
    </row>
    <row r="35" spans="1:13" s="424" customFormat="1" ht="24.75" customHeight="1">
      <c r="A35" s="391">
        <v>2511</v>
      </c>
      <c r="B35" s="382" t="s">
        <v>423</v>
      </c>
      <c r="C35" s="97">
        <f t="shared" si="0"/>
        <v>106924</v>
      </c>
      <c r="D35" s="416">
        <v>5820</v>
      </c>
      <c r="E35" s="97">
        <f t="shared" si="1"/>
        <v>112744</v>
      </c>
      <c r="F35" s="97">
        <f t="shared" si="2"/>
        <v>105776</v>
      </c>
      <c r="G35" s="416">
        <v>27402</v>
      </c>
      <c r="H35" s="416">
        <v>78374</v>
      </c>
      <c r="I35" s="97">
        <f t="shared" si="3"/>
        <v>218520</v>
      </c>
      <c r="J35" s="416">
        <v>12557</v>
      </c>
      <c r="K35" s="416">
        <v>205963</v>
      </c>
      <c r="L35" s="638" t="s">
        <v>424</v>
      </c>
      <c r="M35" s="639"/>
    </row>
    <row r="36" spans="1:13" s="424" customFormat="1" ht="18.75" customHeight="1">
      <c r="A36" s="422">
        <v>27</v>
      </c>
      <c r="B36" s="423" t="s">
        <v>431</v>
      </c>
      <c r="C36" s="94">
        <f t="shared" si="0"/>
        <v>976</v>
      </c>
      <c r="D36" s="414">
        <v>1</v>
      </c>
      <c r="E36" s="94">
        <f t="shared" si="1"/>
        <v>977</v>
      </c>
      <c r="F36" s="94">
        <f t="shared" si="2"/>
        <v>392</v>
      </c>
      <c r="G36" s="414">
        <f>G37+G38</f>
        <v>144</v>
      </c>
      <c r="H36" s="414">
        <f>H37+H38</f>
        <v>248</v>
      </c>
      <c r="I36" s="94">
        <f t="shared" si="3"/>
        <v>1369</v>
      </c>
      <c r="J36" s="414">
        <f>J37+J38</f>
        <v>0</v>
      </c>
      <c r="K36" s="414">
        <f>K37+K38</f>
        <v>1369</v>
      </c>
      <c r="L36" s="662"/>
      <c r="M36" s="663"/>
    </row>
    <row r="37" spans="1:13" s="424" customFormat="1" ht="18" customHeight="1">
      <c r="A37" s="391">
        <v>2710</v>
      </c>
      <c r="B37" s="382" t="s">
        <v>434</v>
      </c>
      <c r="C37" s="97">
        <f t="shared" si="0"/>
        <v>910</v>
      </c>
      <c r="D37" s="416">
        <v>0</v>
      </c>
      <c r="E37" s="97">
        <f t="shared" si="1"/>
        <v>910</v>
      </c>
      <c r="F37" s="97">
        <f t="shared" si="2"/>
        <v>208</v>
      </c>
      <c r="G37" s="416">
        <v>67</v>
      </c>
      <c r="H37" s="416">
        <v>141</v>
      </c>
      <c r="I37" s="97">
        <f t="shared" si="3"/>
        <v>1118</v>
      </c>
      <c r="J37" s="416">
        <v>0</v>
      </c>
      <c r="K37" s="416">
        <v>1118</v>
      </c>
      <c r="L37" s="638" t="s">
        <v>435</v>
      </c>
      <c r="M37" s="639"/>
    </row>
    <row r="38" spans="1:13" s="424" customFormat="1" ht="14.65" customHeight="1">
      <c r="A38" s="425">
        <v>2790</v>
      </c>
      <c r="B38" s="418" t="s">
        <v>440</v>
      </c>
      <c r="C38" s="94">
        <f t="shared" si="0"/>
        <v>66</v>
      </c>
      <c r="D38" s="414">
        <v>1</v>
      </c>
      <c r="E38" s="94">
        <f t="shared" si="1"/>
        <v>67</v>
      </c>
      <c r="F38" s="94">
        <f t="shared" si="2"/>
        <v>184</v>
      </c>
      <c r="G38" s="414">
        <v>77</v>
      </c>
      <c r="H38" s="414">
        <v>107</v>
      </c>
      <c r="I38" s="94">
        <f t="shared" si="3"/>
        <v>251</v>
      </c>
      <c r="J38" s="414">
        <v>0</v>
      </c>
      <c r="K38" s="414">
        <v>251</v>
      </c>
      <c r="L38" s="689" t="s">
        <v>441</v>
      </c>
      <c r="M38" s="690"/>
    </row>
    <row r="39" spans="1:13" s="424" customFormat="1" ht="14.65" customHeight="1">
      <c r="A39" s="387">
        <v>31</v>
      </c>
      <c r="B39" s="373" t="s">
        <v>459</v>
      </c>
      <c r="C39" s="97">
        <f t="shared" si="0"/>
        <v>43694</v>
      </c>
      <c r="D39" s="416">
        <v>425</v>
      </c>
      <c r="E39" s="97">
        <f t="shared" si="1"/>
        <v>44119</v>
      </c>
      <c r="F39" s="97">
        <f t="shared" si="2"/>
        <v>23257</v>
      </c>
      <c r="G39" s="416">
        <v>10615</v>
      </c>
      <c r="H39" s="416">
        <v>12642</v>
      </c>
      <c r="I39" s="97">
        <f t="shared" si="3"/>
        <v>67376</v>
      </c>
      <c r="J39" s="416">
        <v>0</v>
      </c>
      <c r="K39" s="416">
        <v>67376</v>
      </c>
      <c r="L39" s="634" t="s">
        <v>460</v>
      </c>
      <c r="M39" s="635"/>
    </row>
    <row r="40" spans="1:13" s="424" customFormat="1" ht="14.65" customHeight="1">
      <c r="A40" s="425">
        <v>3100</v>
      </c>
      <c r="B40" s="418" t="s">
        <v>459</v>
      </c>
      <c r="C40" s="94">
        <f t="shared" si="0"/>
        <v>43694</v>
      </c>
      <c r="D40" s="414">
        <v>425</v>
      </c>
      <c r="E40" s="94">
        <f t="shared" si="1"/>
        <v>44119</v>
      </c>
      <c r="F40" s="94">
        <f t="shared" si="2"/>
        <v>23257</v>
      </c>
      <c r="G40" s="414">
        <v>10615</v>
      </c>
      <c r="H40" s="414">
        <v>12642</v>
      </c>
      <c r="I40" s="94">
        <f t="shared" si="3"/>
        <v>67376</v>
      </c>
      <c r="J40" s="414">
        <v>0</v>
      </c>
      <c r="K40" s="414">
        <v>67376</v>
      </c>
      <c r="L40" s="689" t="s">
        <v>461</v>
      </c>
      <c r="M40" s="690"/>
    </row>
    <row r="41" spans="1:13" s="424" customFormat="1" ht="14.65" customHeight="1">
      <c r="A41" s="387">
        <v>32</v>
      </c>
      <c r="B41" s="373" t="s">
        <v>462</v>
      </c>
      <c r="C41" s="97">
        <f t="shared" si="0"/>
        <v>262</v>
      </c>
      <c r="D41" s="416">
        <v>0</v>
      </c>
      <c r="E41" s="97">
        <f t="shared" si="1"/>
        <v>262</v>
      </c>
      <c r="F41" s="97">
        <f t="shared" si="2"/>
        <v>197</v>
      </c>
      <c r="G41" s="416">
        <v>124</v>
      </c>
      <c r="H41" s="416">
        <v>73</v>
      </c>
      <c r="I41" s="97">
        <f t="shared" si="3"/>
        <v>459</v>
      </c>
      <c r="J41" s="416">
        <v>0</v>
      </c>
      <c r="K41" s="416">
        <v>459</v>
      </c>
      <c r="L41" s="634" t="s">
        <v>463</v>
      </c>
      <c r="M41" s="635"/>
    </row>
    <row r="42" spans="1:13" s="424" customFormat="1" ht="14.65" customHeight="1">
      <c r="A42" s="425">
        <v>3290</v>
      </c>
      <c r="B42" s="418" t="s">
        <v>466</v>
      </c>
      <c r="C42" s="94">
        <f t="shared" si="0"/>
        <v>262</v>
      </c>
      <c r="D42" s="414">
        <v>0</v>
      </c>
      <c r="E42" s="94">
        <f t="shared" si="1"/>
        <v>262</v>
      </c>
      <c r="F42" s="94">
        <f t="shared" si="2"/>
        <v>197</v>
      </c>
      <c r="G42" s="414">
        <v>124</v>
      </c>
      <c r="H42" s="414">
        <v>73</v>
      </c>
      <c r="I42" s="94">
        <f t="shared" si="3"/>
        <v>459</v>
      </c>
      <c r="J42" s="414">
        <v>0</v>
      </c>
      <c r="K42" s="414">
        <v>459</v>
      </c>
      <c r="L42" s="689" t="s">
        <v>467</v>
      </c>
      <c r="M42" s="690"/>
    </row>
    <row r="43" spans="1:13" s="424" customFormat="1" ht="14.65" customHeight="1">
      <c r="A43" s="387">
        <v>33</v>
      </c>
      <c r="B43" s="373" t="s">
        <v>468</v>
      </c>
      <c r="C43" s="97">
        <f t="shared" si="0"/>
        <v>56396</v>
      </c>
      <c r="D43" s="416">
        <v>124</v>
      </c>
      <c r="E43" s="97">
        <f t="shared" si="1"/>
        <v>56520</v>
      </c>
      <c r="F43" s="97">
        <f t="shared" si="2"/>
        <v>10879</v>
      </c>
      <c r="G43" s="416">
        <f>G44+G45+G46+G47</f>
        <v>5258</v>
      </c>
      <c r="H43" s="416">
        <f>H44+H45+H46+H47</f>
        <v>5621</v>
      </c>
      <c r="I43" s="97">
        <f t="shared" si="3"/>
        <v>67399</v>
      </c>
      <c r="J43" s="416">
        <f>J44+J45+J46+J47</f>
        <v>5078</v>
      </c>
      <c r="K43" s="416">
        <f>K44+K45+K46+K47</f>
        <v>62321</v>
      </c>
      <c r="L43" s="634" t="s">
        <v>469</v>
      </c>
      <c r="M43" s="635"/>
    </row>
    <row r="44" spans="1:13" s="424" customFormat="1" ht="14.65" customHeight="1">
      <c r="A44" s="425">
        <v>3311</v>
      </c>
      <c r="B44" s="418" t="s">
        <v>470</v>
      </c>
      <c r="C44" s="94">
        <f t="shared" si="0"/>
        <v>548</v>
      </c>
      <c r="D44" s="414">
        <v>0</v>
      </c>
      <c r="E44" s="94">
        <f t="shared" si="1"/>
        <v>548</v>
      </c>
      <c r="F44" s="94">
        <f t="shared" si="2"/>
        <v>244</v>
      </c>
      <c r="G44" s="414">
        <v>220</v>
      </c>
      <c r="H44" s="414">
        <v>24</v>
      </c>
      <c r="I44" s="94">
        <f t="shared" si="3"/>
        <v>792</v>
      </c>
      <c r="J44" s="414">
        <v>0</v>
      </c>
      <c r="K44" s="414">
        <v>792</v>
      </c>
      <c r="L44" s="689" t="s">
        <v>472</v>
      </c>
      <c r="M44" s="690"/>
    </row>
    <row r="45" spans="1:13" s="424" customFormat="1" ht="14.65" customHeight="1">
      <c r="A45" s="391">
        <v>3312</v>
      </c>
      <c r="B45" s="382" t="s">
        <v>473</v>
      </c>
      <c r="C45" s="97">
        <f t="shared" si="0"/>
        <v>45115</v>
      </c>
      <c r="D45" s="416">
        <v>80</v>
      </c>
      <c r="E45" s="97">
        <f t="shared" si="1"/>
        <v>45195</v>
      </c>
      <c r="F45" s="97">
        <f t="shared" si="2"/>
        <v>5669</v>
      </c>
      <c r="G45" s="416">
        <v>3387</v>
      </c>
      <c r="H45" s="416">
        <v>2282</v>
      </c>
      <c r="I45" s="97">
        <f t="shared" si="3"/>
        <v>50864</v>
      </c>
      <c r="J45" s="416">
        <v>2735</v>
      </c>
      <c r="K45" s="416">
        <v>48129</v>
      </c>
      <c r="L45" s="638" t="s">
        <v>474</v>
      </c>
      <c r="M45" s="639"/>
    </row>
    <row r="46" spans="1:13" s="424" customFormat="1" ht="14.65" customHeight="1">
      <c r="A46" s="425">
        <v>3314</v>
      </c>
      <c r="B46" s="418" t="s">
        <v>475</v>
      </c>
      <c r="C46" s="94">
        <f t="shared" si="0"/>
        <v>1025</v>
      </c>
      <c r="D46" s="414">
        <v>0</v>
      </c>
      <c r="E46" s="94">
        <f t="shared" si="1"/>
        <v>1025</v>
      </c>
      <c r="F46" s="94">
        <f t="shared" si="2"/>
        <v>832</v>
      </c>
      <c r="G46" s="414">
        <v>403</v>
      </c>
      <c r="H46" s="414">
        <v>429</v>
      </c>
      <c r="I46" s="94">
        <f t="shared" si="3"/>
        <v>1857</v>
      </c>
      <c r="J46" s="414">
        <v>222</v>
      </c>
      <c r="K46" s="414">
        <v>1635</v>
      </c>
      <c r="L46" s="689" t="s">
        <v>476</v>
      </c>
      <c r="M46" s="690"/>
    </row>
    <row r="47" spans="1:13" s="424" customFormat="1" ht="22.5">
      <c r="A47" s="391">
        <v>3315</v>
      </c>
      <c r="B47" s="382" t="s">
        <v>732</v>
      </c>
      <c r="C47" s="97">
        <f t="shared" si="0"/>
        <v>9708</v>
      </c>
      <c r="D47" s="416">
        <v>44</v>
      </c>
      <c r="E47" s="97">
        <f t="shared" si="1"/>
        <v>9752</v>
      </c>
      <c r="F47" s="97">
        <f t="shared" si="2"/>
        <v>4134</v>
      </c>
      <c r="G47" s="416">
        <v>1248</v>
      </c>
      <c r="H47" s="416">
        <v>2886</v>
      </c>
      <c r="I47" s="97">
        <f t="shared" si="3"/>
        <v>13886</v>
      </c>
      <c r="J47" s="416">
        <v>2121</v>
      </c>
      <c r="K47" s="416">
        <v>11765</v>
      </c>
      <c r="L47" s="638" t="s">
        <v>762</v>
      </c>
      <c r="M47" s="639"/>
    </row>
    <row r="48" spans="1:13" s="460" customFormat="1" ht="14.65" customHeight="1">
      <c r="A48" s="227" t="s">
        <v>754</v>
      </c>
      <c r="B48" s="228" t="s">
        <v>733</v>
      </c>
      <c r="C48" s="94">
        <f t="shared" si="0"/>
        <v>1757</v>
      </c>
      <c r="D48" s="94">
        <v>144</v>
      </c>
      <c r="E48" s="94">
        <f t="shared" si="1"/>
        <v>1901</v>
      </c>
      <c r="F48" s="94">
        <f t="shared" si="2"/>
        <v>3892</v>
      </c>
      <c r="G48" s="94">
        <v>3268</v>
      </c>
      <c r="H48" s="94">
        <v>624</v>
      </c>
      <c r="I48" s="94">
        <f t="shared" si="3"/>
        <v>5793</v>
      </c>
      <c r="J48" s="94">
        <v>0</v>
      </c>
      <c r="K48" s="94">
        <v>5793</v>
      </c>
      <c r="L48" s="736" t="s">
        <v>761</v>
      </c>
      <c r="M48" s="737"/>
    </row>
    <row r="49" spans="1:13" s="460" customFormat="1" ht="14.65" customHeight="1">
      <c r="A49" s="11">
        <v>38</v>
      </c>
      <c r="B49" s="12" t="s">
        <v>734</v>
      </c>
      <c r="C49" s="97">
        <f t="shared" si="0"/>
        <v>1757</v>
      </c>
      <c r="D49" s="97">
        <v>144</v>
      </c>
      <c r="E49" s="97">
        <f t="shared" si="1"/>
        <v>1901</v>
      </c>
      <c r="F49" s="97">
        <f t="shared" si="2"/>
        <v>3892</v>
      </c>
      <c r="G49" s="97">
        <v>3268</v>
      </c>
      <c r="H49" s="97">
        <v>624</v>
      </c>
      <c r="I49" s="97">
        <f t="shared" si="3"/>
        <v>5793</v>
      </c>
      <c r="J49" s="97">
        <v>0</v>
      </c>
      <c r="K49" s="97">
        <v>5793</v>
      </c>
      <c r="L49" s="734" t="s">
        <v>759</v>
      </c>
      <c r="M49" s="735"/>
    </row>
    <row r="50" spans="1:13" s="424" customFormat="1" ht="14.65" customHeight="1">
      <c r="A50" s="425">
        <v>3830</v>
      </c>
      <c r="B50" s="418" t="s">
        <v>494</v>
      </c>
      <c r="C50" s="94">
        <f t="shared" si="0"/>
        <v>1757</v>
      </c>
      <c r="D50" s="414">
        <v>144</v>
      </c>
      <c r="E50" s="94">
        <f t="shared" si="1"/>
        <v>1901</v>
      </c>
      <c r="F50" s="94">
        <f t="shared" si="2"/>
        <v>3892</v>
      </c>
      <c r="G50" s="414">
        <v>3268</v>
      </c>
      <c r="H50" s="414">
        <v>624</v>
      </c>
      <c r="I50" s="94">
        <f t="shared" si="3"/>
        <v>5793</v>
      </c>
      <c r="J50" s="414">
        <v>0</v>
      </c>
      <c r="K50" s="414">
        <v>5793</v>
      </c>
      <c r="L50" s="689" t="s">
        <v>760</v>
      </c>
      <c r="M50" s="690"/>
    </row>
    <row r="51" spans="1:13" s="434" customFormat="1" ht="38.450000000000003" customHeight="1">
      <c r="A51" s="716" t="s">
        <v>498</v>
      </c>
      <c r="B51" s="717"/>
      <c r="C51" s="567">
        <f t="shared" ref="C51:J51" si="4">C48+C11+C16</f>
        <v>752087</v>
      </c>
      <c r="D51" s="567">
        <f t="shared" si="4"/>
        <v>29355</v>
      </c>
      <c r="E51" s="567">
        <f t="shared" si="4"/>
        <v>781442</v>
      </c>
      <c r="F51" s="567">
        <f t="shared" si="4"/>
        <v>778121</v>
      </c>
      <c r="G51" s="567">
        <f t="shared" si="4"/>
        <v>253048</v>
      </c>
      <c r="H51" s="567">
        <f t="shared" si="4"/>
        <v>525073</v>
      </c>
      <c r="I51" s="567">
        <f t="shared" si="4"/>
        <v>1559563</v>
      </c>
      <c r="J51" s="567">
        <f t="shared" si="4"/>
        <v>204868</v>
      </c>
      <c r="K51" s="567">
        <f>K48+K11+K16</f>
        <v>1354695</v>
      </c>
      <c r="L51" s="718" t="s">
        <v>500</v>
      </c>
      <c r="M51" s="719"/>
    </row>
    <row r="52" spans="1:13" ht="20.25" customHeight="1">
      <c r="A52" s="466"/>
      <c r="B52" s="410"/>
      <c r="I52" s="473"/>
    </row>
    <row r="53" spans="1:13" ht="20.25" customHeight="1">
      <c r="A53" s="466"/>
      <c r="B53" s="410"/>
    </row>
    <row r="54" spans="1:13" ht="20.25" customHeight="1">
      <c r="A54" s="466"/>
      <c r="B54" s="410"/>
    </row>
    <row r="56" spans="1:13" ht="20.25" customHeight="1">
      <c r="A56" s="466"/>
      <c r="B56" s="410"/>
    </row>
    <row r="57" spans="1:13" ht="20.25" customHeight="1">
      <c r="A57" s="466"/>
      <c r="B57" s="410"/>
    </row>
    <row r="58" spans="1:13" ht="20.25" customHeight="1">
      <c r="A58" s="466"/>
      <c r="B58" s="410"/>
    </row>
    <row r="59" spans="1:13" ht="20.25" customHeight="1">
      <c r="A59" s="466"/>
      <c r="B59" s="410"/>
    </row>
    <row r="60" spans="1:13" ht="20.25" customHeight="1">
      <c r="A60" s="466"/>
      <c r="B60" s="410"/>
    </row>
    <row r="61" spans="1:13" ht="20.25" customHeight="1">
      <c r="A61" s="466"/>
      <c r="B61" s="410"/>
    </row>
    <row r="62" spans="1:13" ht="20.25" customHeight="1">
      <c r="A62" s="466"/>
      <c r="B62" s="410"/>
    </row>
    <row r="63" spans="1:13" ht="20.25" customHeight="1">
      <c r="A63" s="466"/>
      <c r="B63" s="410"/>
    </row>
    <row r="64" spans="1:13" ht="20.25" customHeight="1">
      <c r="A64" s="466"/>
      <c r="B64" s="410"/>
    </row>
    <row r="65" spans="1:8" ht="20.25" customHeight="1">
      <c r="A65" s="466"/>
      <c r="B65" s="410"/>
    </row>
    <row r="66" spans="1:8" ht="20.25" customHeight="1">
      <c r="A66" s="466"/>
      <c r="B66" s="410"/>
    </row>
    <row r="67" spans="1:8" ht="20.25" customHeight="1">
      <c r="A67" s="466"/>
      <c r="B67" s="410"/>
    </row>
    <row r="68" spans="1:8" ht="20.25" customHeight="1">
      <c r="A68" s="466"/>
      <c r="B68" s="410"/>
    </row>
    <row r="69" spans="1:8" ht="20.25" customHeight="1">
      <c r="A69" s="466"/>
      <c r="B69" s="410"/>
    </row>
    <row r="70" spans="1:8" ht="20.25" customHeight="1">
      <c r="A70" s="466"/>
      <c r="B70" s="410"/>
    </row>
    <row r="71" spans="1:8" ht="20.25" customHeight="1">
      <c r="A71" s="466"/>
      <c r="B71" s="410"/>
    </row>
    <row r="72" spans="1:8" ht="20.25" customHeight="1">
      <c r="A72" s="466"/>
      <c r="B72" s="410"/>
    </row>
    <row r="73" spans="1:8" ht="20.25" customHeight="1">
      <c r="A73" s="466"/>
      <c r="B73" s="410"/>
    </row>
    <row r="74" spans="1:8" ht="24" customHeight="1">
      <c r="A74" s="466"/>
      <c r="B74" s="410"/>
    </row>
    <row r="76" spans="1:8" ht="20.25" customHeight="1">
      <c r="A76" s="466"/>
      <c r="B76" s="410"/>
      <c r="C76" s="474" t="e">
        <f>C15+C16+#REF!+C19+#REF!+C20+#REF!+C21+C22+C23+#REF!+C24+#REF!+#REF!+#REF!+#REF!+C29+#REF!+#REF!+#REF!+C33+C34+C36+C41+C42+C44+C46+C51+C52+C54+C55+C56+C57+C58+C60+C62+C64+C66+C67+C69+C72</f>
        <v>#REF!</v>
      </c>
      <c r="D76" s="467" t="e">
        <f>D15+D16+#REF!+D19+#REF!+D20+#REF!+D21+D22+D23+#REF!+D24+#REF!+#REF!+#REF!+#REF!+D29+#REF!+#REF!+#REF!+D33+D34+D36+D41+D42+D44+D46+D51+D52+D54+D55+D56+D57+D58+D60+D62+D64+D66+D67+D69+D72</f>
        <v>#REF!</v>
      </c>
      <c r="E76" s="474" t="e">
        <f>E15+E16+#REF!+E19+#REF!+E20+#REF!+E21+E22+E23+#REF!+E24+#REF!+#REF!+#REF!+#REF!+E29+#REF!+#REF!+#REF!+E33+E34+E36+E41+E42+E44+E46+E51+E52+E54+E55+E56+E57+E58+E60+E62+E64+E66+E67+E69+E72</f>
        <v>#REF!</v>
      </c>
      <c r="F76" s="474" t="e">
        <f>F15+F16+#REF!+F19+#REF!+F20+#REF!+F21+F22+F23+#REF!+F24+#REF!+#REF!+#REF!+#REF!+F29+#REF!+#REF!+#REF!+F33+F34+F36+F41+F42+F44+F46+F51+F52+F54+F55+F56+F57+F58+F60+F62+F64+F66+F67+F69+F72</f>
        <v>#REF!</v>
      </c>
      <c r="G76" s="467" t="e">
        <f>G15+G16+#REF!+G19+#REF!+G20+#REF!+G21+G22+G23+#REF!+G24+#REF!+#REF!+#REF!+#REF!+G29+#REF!+#REF!+#REF!+G33+G34+G36+G41+G42+G44+G46+G51+G52+G54+G55+G56+G57+G58+G60+G62+G64+G66+G67+G69+G72</f>
        <v>#REF!</v>
      </c>
      <c r="H76" s="467" t="e">
        <f>H15+H16+#REF!+H19+#REF!+H20+#REF!+H21+H22+H23+#REF!+H24+#REF!+#REF!+#REF!+#REF!+H29+#REF!+#REF!+#REF!+H33+H34+H36+H41+H42+H44+H46+H51+H52+H54+H55+H56+H57+H58+H60+H62+H64+H66+H67+H69+H72</f>
        <v>#REF!</v>
      </c>
    </row>
  </sheetData>
  <mergeCells count="59">
    <mergeCell ref="L50:M50"/>
    <mergeCell ref="A51:B51"/>
    <mergeCell ref="L51:M51"/>
    <mergeCell ref="L31:M31"/>
    <mergeCell ref="L44:M44"/>
    <mergeCell ref="L45:M45"/>
    <mergeCell ref="L46:M46"/>
    <mergeCell ref="L47:M47"/>
    <mergeCell ref="L48:M48"/>
    <mergeCell ref="L49:M49"/>
    <mergeCell ref="L38:M38"/>
    <mergeCell ref="L39:M39"/>
    <mergeCell ref="L40:M40"/>
    <mergeCell ref="L41:M41"/>
    <mergeCell ref="L42:M42"/>
    <mergeCell ref="L43:M43"/>
    <mergeCell ref="L37:M37"/>
    <mergeCell ref="L25:M25"/>
    <mergeCell ref="L26:M26"/>
    <mergeCell ref="L27:M27"/>
    <mergeCell ref="L28:M28"/>
    <mergeCell ref="L29:M29"/>
    <mergeCell ref="L30:M30"/>
    <mergeCell ref="L32:M32"/>
    <mergeCell ref="L33:M33"/>
    <mergeCell ref="L34:M34"/>
    <mergeCell ref="L35:M35"/>
    <mergeCell ref="L36:M36"/>
    <mergeCell ref="L24:M24"/>
    <mergeCell ref="L13:M13"/>
    <mergeCell ref="L14:M14"/>
    <mergeCell ref="L15:M15"/>
    <mergeCell ref="L16:M16"/>
    <mergeCell ref="L17:M17"/>
    <mergeCell ref="L18:M18"/>
    <mergeCell ref="L19:M19"/>
    <mergeCell ref="L20:M20"/>
    <mergeCell ref="L21:M21"/>
    <mergeCell ref="L22:M22"/>
    <mergeCell ref="L23:M23"/>
    <mergeCell ref="L12:M12"/>
    <mergeCell ref="A7:A10"/>
    <mergeCell ref="B7:B10"/>
    <mergeCell ref="C7:C10"/>
    <mergeCell ref="D7:D10"/>
    <mergeCell ref="E7:E10"/>
    <mergeCell ref="F7:H7"/>
    <mergeCell ref="I7:K7"/>
    <mergeCell ref="L7:M10"/>
    <mergeCell ref="F8:H8"/>
    <mergeCell ref="I8:K8"/>
    <mergeCell ref="L11:M11"/>
    <mergeCell ref="A6:B6"/>
    <mergeCell ref="C6:K6"/>
    <mergeCell ref="A1:M1"/>
    <mergeCell ref="A2:M2"/>
    <mergeCell ref="A3:M3"/>
    <mergeCell ref="A4:M4"/>
    <mergeCell ref="A5:M5"/>
  </mergeCells>
  <printOptions horizontalCentered="1" verticalCentered="1"/>
  <pageMargins left="0" right="0" top="0" bottom="0" header="0.51180555555555596" footer="0.51180555555555596"/>
  <pageSetup paperSize="9" scale="5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IU51"/>
  <sheetViews>
    <sheetView view="pageBreakPreview" topLeftCell="B1" zoomScaleNormal="100" zoomScaleSheetLayoutView="100" workbookViewId="0">
      <selection activeCell="A14" sqref="A14"/>
    </sheetView>
  </sheetViews>
  <sheetFormatPr defaultColWidth="36.44140625" defaultRowHeight="12.75"/>
  <cols>
    <col min="1" max="1" width="5.77734375" style="484" customWidth="1"/>
    <col min="2" max="2" width="40.77734375" style="485" customWidth="1"/>
    <col min="3" max="9" width="8.77734375" style="475" customWidth="1"/>
    <col min="10" max="10" width="40.77734375" style="475" customWidth="1"/>
    <col min="11" max="11" width="5.88671875" style="475" customWidth="1"/>
    <col min="12" max="252" width="8.88671875" style="475" customWidth="1"/>
    <col min="253" max="253" width="9.6640625" style="475" customWidth="1"/>
    <col min="254" max="16384" width="36.44140625" style="475"/>
  </cols>
  <sheetData>
    <row r="1" spans="1:255" ht="15">
      <c r="A1" s="740"/>
      <c r="B1" s="740"/>
      <c r="C1" s="740"/>
      <c r="D1" s="740"/>
      <c r="E1" s="740"/>
      <c r="F1" s="740"/>
      <c r="G1" s="740"/>
      <c r="H1" s="740"/>
      <c r="I1" s="740"/>
      <c r="J1" s="740"/>
      <c r="K1" s="740"/>
    </row>
    <row r="2" spans="1:255" ht="20.25" customHeight="1">
      <c r="A2" s="741" t="s">
        <v>563</v>
      </c>
      <c r="B2" s="741"/>
      <c r="C2" s="741"/>
      <c r="D2" s="741"/>
      <c r="E2" s="741"/>
      <c r="F2" s="741"/>
      <c r="G2" s="741"/>
      <c r="H2" s="741"/>
      <c r="I2" s="741"/>
      <c r="J2" s="741"/>
      <c r="K2" s="741"/>
    </row>
    <row r="3" spans="1:255" ht="20.25">
      <c r="A3" s="741" t="s">
        <v>503</v>
      </c>
      <c r="B3" s="741"/>
      <c r="C3" s="741"/>
      <c r="D3" s="741"/>
      <c r="E3" s="741"/>
      <c r="F3" s="741"/>
      <c r="G3" s="741"/>
      <c r="H3" s="741"/>
      <c r="I3" s="741"/>
      <c r="J3" s="741"/>
      <c r="K3" s="741"/>
    </row>
    <row r="4" spans="1:255" ht="15.75" customHeight="1">
      <c r="A4" s="742" t="s">
        <v>564</v>
      </c>
      <c r="B4" s="742"/>
      <c r="C4" s="742"/>
      <c r="D4" s="742"/>
      <c r="E4" s="742"/>
      <c r="F4" s="742"/>
      <c r="G4" s="742"/>
      <c r="H4" s="742"/>
      <c r="I4" s="742"/>
      <c r="J4" s="742"/>
      <c r="K4" s="742"/>
    </row>
    <row r="5" spans="1:255" ht="15.75" customHeight="1">
      <c r="A5" s="743" t="s">
        <v>565</v>
      </c>
      <c r="B5" s="742"/>
      <c r="C5" s="742"/>
      <c r="D5" s="742"/>
      <c r="E5" s="742"/>
      <c r="F5" s="742"/>
      <c r="G5" s="742"/>
      <c r="H5" s="742"/>
      <c r="I5" s="742"/>
      <c r="J5" s="742"/>
      <c r="K5" s="742"/>
    </row>
    <row r="6" spans="1:255" ht="15.75">
      <c r="A6" s="738" t="s">
        <v>566</v>
      </c>
      <c r="B6" s="738"/>
      <c r="C6" s="739" t="s">
        <v>758</v>
      </c>
      <c r="D6" s="739"/>
      <c r="E6" s="739"/>
      <c r="F6" s="739"/>
      <c r="G6" s="739"/>
      <c r="H6" s="739"/>
      <c r="I6" s="739"/>
      <c r="K6" s="476" t="s">
        <v>567</v>
      </c>
    </row>
    <row r="7" spans="1:255" ht="29.25" customHeight="1">
      <c r="A7" s="744" t="s">
        <v>568</v>
      </c>
      <c r="B7" s="746" t="s">
        <v>295</v>
      </c>
      <c r="C7" s="749" t="s">
        <v>569</v>
      </c>
      <c r="D7" s="750"/>
      <c r="E7" s="751" t="s">
        <v>570</v>
      </c>
      <c r="F7" s="751" t="s">
        <v>571</v>
      </c>
      <c r="G7" s="751" t="s">
        <v>572</v>
      </c>
      <c r="H7" s="751" t="s">
        <v>573</v>
      </c>
      <c r="I7" s="751" t="s">
        <v>574</v>
      </c>
      <c r="J7" s="759" t="s">
        <v>510</v>
      </c>
      <c r="K7" s="760"/>
    </row>
    <row r="8" spans="1:255" ht="29.25" customHeight="1">
      <c r="A8" s="745"/>
      <c r="B8" s="747"/>
      <c r="C8" s="757" t="s">
        <v>575</v>
      </c>
      <c r="D8" s="758"/>
      <c r="E8" s="752"/>
      <c r="F8" s="752"/>
      <c r="G8" s="752"/>
      <c r="H8" s="752"/>
      <c r="I8" s="752"/>
      <c r="J8" s="761"/>
      <c r="K8" s="762"/>
    </row>
    <row r="9" spans="1:255" ht="29.25" customHeight="1">
      <c r="A9" s="753" t="s">
        <v>576</v>
      </c>
      <c r="B9" s="747"/>
      <c r="C9" s="477" t="s">
        <v>577</v>
      </c>
      <c r="D9" s="478" t="s">
        <v>508</v>
      </c>
      <c r="E9" s="755" t="s">
        <v>578</v>
      </c>
      <c r="F9" s="755" t="s">
        <v>579</v>
      </c>
      <c r="G9" s="755" t="s">
        <v>580</v>
      </c>
      <c r="H9" s="755" t="s">
        <v>581</v>
      </c>
      <c r="I9" s="755" t="s">
        <v>582</v>
      </c>
      <c r="J9" s="761"/>
      <c r="K9" s="762"/>
    </row>
    <row r="10" spans="1:255" ht="23.45" customHeight="1">
      <c r="A10" s="754"/>
      <c r="B10" s="748"/>
      <c r="C10" s="479" t="s">
        <v>583</v>
      </c>
      <c r="D10" s="479" t="s">
        <v>584</v>
      </c>
      <c r="E10" s="756"/>
      <c r="F10" s="756"/>
      <c r="G10" s="756"/>
      <c r="H10" s="756"/>
      <c r="I10" s="756"/>
      <c r="J10" s="763"/>
      <c r="K10" s="764"/>
    </row>
    <row r="11" spans="1:255" ht="13.9" customHeight="1">
      <c r="A11" s="383" t="s">
        <v>305</v>
      </c>
      <c r="B11" s="384" t="s">
        <v>306</v>
      </c>
      <c r="C11" s="94">
        <v>22454</v>
      </c>
      <c r="D11" s="94">
        <v>12096</v>
      </c>
      <c r="E11" s="94">
        <v>274278</v>
      </c>
      <c r="F11" s="94">
        <v>357444</v>
      </c>
      <c r="G11" s="486">
        <v>21.7</v>
      </c>
      <c r="H11" s="486">
        <v>1.57</v>
      </c>
      <c r="I11" s="94">
        <v>97546</v>
      </c>
      <c r="J11" s="658" t="s">
        <v>308</v>
      </c>
      <c r="K11" s="659"/>
    </row>
    <row r="12" spans="1:255" ht="13.9" customHeight="1">
      <c r="A12" s="387" t="s">
        <v>313</v>
      </c>
      <c r="B12" s="373" t="s">
        <v>314</v>
      </c>
      <c r="C12" s="97">
        <v>1129</v>
      </c>
      <c r="D12" s="97">
        <v>392</v>
      </c>
      <c r="E12" s="97">
        <v>255037</v>
      </c>
      <c r="F12" s="97">
        <v>348333</v>
      </c>
      <c r="G12" s="487">
        <v>6.44</v>
      </c>
      <c r="H12" s="487">
        <v>20.350000000000001</v>
      </c>
      <c r="I12" s="97" t="s">
        <v>585</v>
      </c>
      <c r="J12" s="634" t="s">
        <v>316</v>
      </c>
      <c r="K12" s="635"/>
    </row>
    <row r="13" spans="1:255" ht="13.9" customHeight="1">
      <c r="A13" s="425" t="s">
        <v>317</v>
      </c>
      <c r="B13" s="418" t="s">
        <v>318</v>
      </c>
      <c r="C13" s="414">
        <v>1129</v>
      </c>
      <c r="D13" s="414">
        <v>392</v>
      </c>
      <c r="E13" s="414">
        <v>255037</v>
      </c>
      <c r="F13" s="414">
        <v>348333</v>
      </c>
      <c r="G13" s="480">
        <v>6.44</v>
      </c>
      <c r="H13" s="480">
        <v>20.350000000000001</v>
      </c>
      <c r="I13" s="414" t="s">
        <v>585</v>
      </c>
      <c r="J13" s="689" t="s">
        <v>319</v>
      </c>
      <c r="K13" s="690"/>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c r="CK13" s="482"/>
      <c r="CL13" s="482"/>
      <c r="CM13" s="482"/>
      <c r="CN13" s="482"/>
      <c r="CO13" s="482"/>
      <c r="CP13" s="482"/>
      <c r="CQ13" s="482"/>
      <c r="CR13" s="482"/>
      <c r="CS13" s="482"/>
      <c r="CT13" s="482"/>
      <c r="CU13" s="482"/>
      <c r="CV13" s="482"/>
      <c r="CW13" s="482"/>
      <c r="CX13" s="482"/>
      <c r="CY13" s="482"/>
      <c r="CZ13" s="482"/>
      <c r="DA13" s="482"/>
      <c r="DB13" s="482"/>
      <c r="DC13" s="482"/>
      <c r="DD13" s="482"/>
      <c r="DE13" s="482"/>
      <c r="DF13" s="482"/>
      <c r="DG13" s="482"/>
      <c r="DH13" s="482"/>
      <c r="DI13" s="482"/>
      <c r="DJ13" s="482"/>
      <c r="DK13" s="482"/>
      <c r="DL13" s="482"/>
      <c r="DM13" s="482"/>
      <c r="DN13" s="482"/>
      <c r="DO13" s="482"/>
      <c r="DP13" s="482"/>
      <c r="DQ13" s="482"/>
      <c r="DR13" s="482"/>
      <c r="DS13" s="482"/>
      <c r="DT13" s="482"/>
      <c r="DU13" s="482"/>
      <c r="DV13" s="482"/>
      <c r="DW13" s="482"/>
      <c r="DX13" s="482"/>
      <c r="DY13" s="482"/>
      <c r="DZ13" s="482"/>
      <c r="EA13" s="482"/>
      <c r="EB13" s="482"/>
      <c r="EC13" s="482"/>
      <c r="ED13" s="482"/>
      <c r="EE13" s="482"/>
      <c r="EF13" s="482"/>
      <c r="EG13" s="482"/>
      <c r="EH13" s="482"/>
      <c r="EI13" s="482"/>
      <c r="EJ13" s="482"/>
      <c r="EK13" s="482"/>
      <c r="EL13" s="482"/>
      <c r="EM13" s="482"/>
      <c r="EN13" s="482"/>
      <c r="EO13" s="482"/>
      <c r="EP13" s="482"/>
      <c r="EQ13" s="482"/>
      <c r="ER13" s="482"/>
      <c r="ES13" s="482"/>
      <c r="ET13" s="482"/>
      <c r="EU13" s="482"/>
      <c r="EV13" s="482"/>
      <c r="EW13" s="482"/>
      <c r="EX13" s="482"/>
      <c r="EY13" s="482"/>
      <c r="EZ13" s="482"/>
      <c r="FA13" s="482"/>
      <c r="FB13" s="482"/>
      <c r="FC13" s="482"/>
      <c r="FD13" s="482"/>
      <c r="FE13" s="482"/>
      <c r="FF13" s="482"/>
      <c r="FG13" s="482"/>
      <c r="FH13" s="482"/>
      <c r="FI13" s="482"/>
      <c r="FJ13" s="482"/>
      <c r="FK13" s="482"/>
      <c r="FL13" s="482"/>
      <c r="FM13" s="482"/>
      <c r="FN13" s="482"/>
      <c r="FO13" s="482"/>
      <c r="FP13" s="482"/>
      <c r="FQ13" s="482"/>
      <c r="FR13" s="482"/>
      <c r="FS13" s="482"/>
      <c r="FT13" s="482"/>
      <c r="FU13" s="482"/>
      <c r="FV13" s="482"/>
      <c r="FW13" s="482"/>
      <c r="FX13" s="482"/>
      <c r="FY13" s="482"/>
      <c r="FZ13" s="482"/>
      <c r="GA13" s="482"/>
      <c r="GB13" s="482"/>
      <c r="GC13" s="482"/>
      <c r="GD13" s="482"/>
      <c r="GE13" s="482"/>
      <c r="GF13" s="482"/>
      <c r="GG13" s="482"/>
      <c r="GH13" s="482"/>
      <c r="GI13" s="482"/>
      <c r="GJ13" s="482"/>
      <c r="GK13" s="482"/>
      <c r="GL13" s="482"/>
      <c r="GM13" s="482"/>
      <c r="GN13" s="482"/>
      <c r="GO13" s="482"/>
      <c r="GP13" s="482"/>
      <c r="GQ13" s="482"/>
      <c r="GR13" s="482"/>
      <c r="GS13" s="482"/>
      <c r="GT13" s="482"/>
      <c r="GU13" s="482"/>
      <c r="GV13" s="482"/>
      <c r="GW13" s="482"/>
      <c r="GX13" s="482"/>
      <c r="GY13" s="482"/>
      <c r="GZ13" s="482"/>
      <c r="HA13" s="482"/>
      <c r="HB13" s="482"/>
      <c r="HC13" s="482"/>
      <c r="HD13" s="482"/>
      <c r="HE13" s="482"/>
      <c r="HF13" s="482"/>
      <c r="HG13" s="482"/>
      <c r="HH13" s="482"/>
      <c r="HI13" s="482"/>
      <c r="HJ13" s="482"/>
      <c r="HK13" s="482"/>
      <c r="HL13" s="482"/>
      <c r="HM13" s="482"/>
      <c r="HN13" s="482"/>
      <c r="HO13" s="482"/>
      <c r="HP13" s="482"/>
      <c r="HQ13" s="482"/>
      <c r="HR13" s="482"/>
      <c r="HS13" s="482"/>
      <c r="HT13" s="482"/>
      <c r="HU13" s="482"/>
      <c r="HV13" s="482"/>
      <c r="HW13" s="482"/>
      <c r="HX13" s="482"/>
      <c r="HY13" s="482"/>
      <c r="HZ13" s="482"/>
      <c r="IA13" s="482"/>
      <c r="IB13" s="482"/>
      <c r="IC13" s="482"/>
      <c r="ID13" s="482"/>
      <c r="IE13" s="482"/>
      <c r="IF13" s="482"/>
      <c r="IG13" s="482"/>
      <c r="IH13" s="482"/>
      <c r="II13" s="482"/>
      <c r="IJ13" s="482"/>
      <c r="IK13" s="482"/>
      <c r="IL13" s="482"/>
      <c r="IM13" s="482"/>
      <c r="IN13" s="482"/>
      <c r="IO13" s="482"/>
      <c r="IP13" s="482"/>
      <c r="IQ13" s="482"/>
      <c r="IR13" s="482"/>
      <c r="IS13" s="482"/>
      <c r="IT13" s="482"/>
      <c r="IU13" s="482"/>
    </row>
    <row r="14" spans="1:255" ht="13.9" customHeight="1">
      <c r="A14" s="387" t="s">
        <v>320</v>
      </c>
      <c r="B14" s="373" t="s">
        <v>321</v>
      </c>
      <c r="C14" s="97">
        <v>21325</v>
      </c>
      <c r="D14" s="97">
        <v>11704</v>
      </c>
      <c r="E14" s="97">
        <v>275241</v>
      </c>
      <c r="F14" s="97">
        <v>357899</v>
      </c>
      <c r="G14" s="487">
        <v>22.44</v>
      </c>
      <c r="H14" s="487">
        <v>0.65</v>
      </c>
      <c r="I14" s="97">
        <v>97530</v>
      </c>
      <c r="J14" s="634" t="s">
        <v>322</v>
      </c>
      <c r="K14" s="635"/>
    </row>
    <row r="15" spans="1:255" ht="13.9" customHeight="1">
      <c r="A15" s="425" t="s">
        <v>323</v>
      </c>
      <c r="B15" s="418" t="s">
        <v>324</v>
      </c>
      <c r="C15" s="414">
        <v>21325</v>
      </c>
      <c r="D15" s="414">
        <v>11704</v>
      </c>
      <c r="E15" s="414">
        <v>275241</v>
      </c>
      <c r="F15" s="414">
        <v>357899</v>
      </c>
      <c r="G15" s="480">
        <v>22.44</v>
      </c>
      <c r="H15" s="480">
        <v>0.65</v>
      </c>
      <c r="I15" s="414">
        <v>97530</v>
      </c>
      <c r="J15" s="689" t="s">
        <v>325</v>
      </c>
      <c r="K15" s="690"/>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c r="CK15" s="482"/>
      <c r="CL15" s="482"/>
      <c r="CM15" s="482"/>
      <c r="CN15" s="482"/>
      <c r="CO15" s="482"/>
      <c r="CP15" s="482"/>
      <c r="CQ15" s="482"/>
      <c r="CR15" s="482"/>
      <c r="CS15" s="482"/>
      <c r="CT15" s="482"/>
      <c r="CU15" s="482"/>
      <c r="CV15" s="482"/>
      <c r="CW15" s="482"/>
      <c r="CX15" s="482"/>
      <c r="CY15" s="482"/>
      <c r="CZ15" s="482"/>
      <c r="DA15" s="482"/>
      <c r="DB15" s="482"/>
      <c r="DC15" s="482"/>
      <c r="DD15" s="482"/>
      <c r="DE15" s="482"/>
      <c r="DF15" s="482"/>
      <c r="DG15" s="482"/>
      <c r="DH15" s="482"/>
      <c r="DI15" s="482"/>
      <c r="DJ15" s="482"/>
      <c r="DK15" s="482"/>
      <c r="DL15" s="482"/>
      <c r="DM15" s="482"/>
      <c r="DN15" s="482"/>
      <c r="DO15" s="482"/>
      <c r="DP15" s="482"/>
      <c r="DQ15" s="482"/>
      <c r="DR15" s="482"/>
      <c r="DS15" s="482"/>
      <c r="DT15" s="482"/>
      <c r="DU15" s="482"/>
      <c r="DV15" s="482"/>
      <c r="DW15" s="482"/>
      <c r="DX15" s="482"/>
      <c r="DY15" s="482"/>
      <c r="DZ15" s="482"/>
      <c r="EA15" s="482"/>
      <c r="EB15" s="482"/>
      <c r="EC15" s="482"/>
      <c r="ED15" s="482"/>
      <c r="EE15" s="482"/>
      <c r="EF15" s="482"/>
      <c r="EG15" s="482"/>
      <c r="EH15" s="482"/>
      <c r="EI15" s="482"/>
      <c r="EJ15" s="482"/>
      <c r="EK15" s="482"/>
      <c r="EL15" s="482"/>
      <c r="EM15" s="482"/>
      <c r="EN15" s="482"/>
      <c r="EO15" s="482"/>
      <c r="EP15" s="482"/>
      <c r="EQ15" s="482"/>
      <c r="ER15" s="482"/>
      <c r="ES15" s="482"/>
      <c r="ET15" s="482"/>
      <c r="EU15" s="482"/>
      <c r="EV15" s="482"/>
      <c r="EW15" s="482"/>
      <c r="EX15" s="482"/>
      <c r="EY15" s="482"/>
      <c r="EZ15" s="482"/>
      <c r="FA15" s="482"/>
      <c r="FB15" s="482"/>
      <c r="FC15" s="482"/>
      <c r="FD15" s="482"/>
      <c r="FE15" s="482"/>
      <c r="FF15" s="482"/>
      <c r="FG15" s="482"/>
      <c r="FH15" s="482"/>
      <c r="FI15" s="482"/>
      <c r="FJ15" s="482"/>
      <c r="FK15" s="482"/>
      <c r="FL15" s="482"/>
      <c r="FM15" s="482"/>
      <c r="FN15" s="482"/>
      <c r="FO15" s="482"/>
      <c r="FP15" s="482"/>
      <c r="FQ15" s="482"/>
      <c r="FR15" s="482"/>
      <c r="FS15" s="482"/>
      <c r="FT15" s="482"/>
      <c r="FU15" s="482"/>
      <c r="FV15" s="482"/>
      <c r="FW15" s="482"/>
      <c r="FX15" s="482"/>
      <c r="FY15" s="482"/>
      <c r="FZ15" s="482"/>
      <c r="GA15" s="482"/>
      <c r="GB15" s="482"/>
      <c r="GC15" s="482"/>
      <c r="GD15" s="482"/>
      <c r="GE15" s="482"/>
      <c r="GF15" s="482"/>
      <c r="GG15" s="482"/>
      <c r="GH15" s="482"/>
      <c r="GI15" s="482"/>
      <c r="GJ15" s="482"/>
      <c r="GK15" s="482"/>
      <c r="GL15" s="482"/>
      <c r="GM15" s="482"/>
      <c r="GN15" s="482"/>
      <c r="GO15" s="482"/>
      <c r="GP15" s="482"/>
      <c r="GQ15" s="482"/>
      <c r="GR15" s="482"/>
      <c r="GS15" s="482"/>
      <c r="GT15" s="482"/>
      <c r="GU15" s="482"/>
      <c r="GV15" s="482"/>
      <c r="GW15" s="482"/>
      <c r="GX15" s="482"/>
      <c r="GY15" s="482"/>
      <c r="GZ15" s="482"/>
      <c r="HA15" s="482"/>
      <c r="HB15" s="482"/>
      <c r="HC15" s="482"/>
      <c r="HD15" s="482"/>
      <c r="HE15" s="482"/>
      <c r="HF15" s="482"/>
      <c r="HG15" s="482"/>
      <c r="HH15" s="482"/>
      <c r="HI15" s="482"/>
      <c r="HJ15" s="482"/>
      <c r="HK15" s="482"/>
      <c r="HL15" s="482"/>
      <c r="HM15" s="482"/>
      <c r="HN15" s="482"/>
      <c r="HO15" s="482"/>
      <c r="HP15" s="482"/>
      <c r="HQ15" s="482"/>
      <c r="HR15" s="482"/>
      <c r="HS15" s="482"/>
      <c r="HT15" s="482"/>
      <c r="HU15" s="482"/>
      <c r="HV15" s="482"/>
      <c r="HW15" s="482"/>
      <c r="HX15" s="482"/>
      <c r="HY15" s="482"/>
      <c r="HZ15" s="482"/>
      <c r="IA15" s="482"/>
      <c r="IB15" s="482"/>
      <c r="IC15" s="482"/>
      <c r="ID15" s="482"/>
      <c r="IE15" s="482"/>
      <c r="IF15" s="482"/>
      <c r="IG15" s="482"/>
      <c r="IH15" s="482"/>
      <c r="II15" s="482"/>
      <c r="IJ15" s="482"/>
      <c r="IK15" s="482"/>
      <c r="IL15" s="482"/>
      <c r="IM15" s="482"/>
      <c r="IN15" s="482"/>
      <c r="IO15" s="482"/>
      <c r="IP15" s="482"/>
      <c r="IQ15" s="482"/>
      <c r="IR15" s="482"/>
      <c r="IS15" s="482"/>
      <c r="IT15" s="482"/>
      <c r="IU15" s="482"/>
    </row>
    <row r="16" spans="1:255" ht="13.9" customHeight="1">
      <c r="A16" s="420" t="s">
        <v>326</v>
      </c>
      <c r="B16" s="421" t="s">
        <v>327</v>
      </c>
      <c r="C16" s="97">
        <v>517827</v>
      </c>
      <c r="D16" s="97">
        <v>197953</v>
      </c>
      <c r="E16" s="97">
        <v>83313</v>
      </c>
      <c r="F16" s="97">
        <v>168724</v>
      </c>
      <c r="G16" s="487">
        <v>15.91</v>
      </c>
      <c r="H16" s="487">
        <v>34.71</v>
      </c>
      <c r="I16" s="97">
        <v>22556</v>
      </c>
      <c r="J16" s="680" t="s">
        <v>328</v>
      </c>
      <c r="K16" s="681"/>
    </row>
    <row r="17" spans="1:11" ht="13.9" customHeight="1">
      <c r="A17" s="422">
        <v>10</v>
      </c>
      <c r="B17" s="423" t="s">
        <v>329</v>
      </c>
      <c r="C17" s="94">
        <v>57674</v>
      </c>
      <c r="D17" s="94">
        <v>25676</v>
      </c>
      <c r="E17" s="94">
        <v>122306</v>
      </c>
      <c r="F17" s="94">
        <v>267863</v>
      </c>
      <c r="G17" s="486">
        <v>10.4</v>
      </c>
      <c r="H17" s="486">
        <v>43.94</v>
      </c>
      <c r="I17" s="94">
        <v>36215</v>
      </c>
      <c r="J17" s="662" t="s">
        <v>330</v>
      </c>
      <c r="K17" s="663"/>
    </row>
    <row r="18" spans="1:11" ht="13.9" customHeight="1">
      <c r="A18" s="425">
        <v>1071</v>
      </c>
      <c r="B18" s="418" t="s">
        <v>339</v>
      </c>
      <c r="C18" s="414">
        <v>48444</v>
      </c>
      <c r="D18" s="414">
        <v>21691</v>
      </c>
      <c r="E18" s="414">
        <v>120771</v>
      </c>
      <c r="F18" s="414">
        <v>277752</v>
      </c>
      <c r="G18" s="480">
        <v>9.44</v>
      </c>
      <c r="H18" s="480">
        <v>47.08</v>
      </c>
      <c r="I18" s="414">
        <v>36273</v>
      </c>
      <c r="J18" s="689" t="s">
        <v>340</v>
      </c>
      <c r="K18" s="690"/>
    </row>
    <row r="19" spans="1:11" ht="13.9" customHeight="1">
      <c r="A19" s="391">
        <v>1073</v>
      </c>
      <c r="B19" s="382" t="s">
        <v>341</v>
      </c>
      <c r="C19" s="416">
        <v>1187</v>
      </c>
      <c r="D19" s="416">
        <v>835</v>
      </c>
      <c r="E19" s="416">
        <v>84800</v>
      </c>
      <c r="F19" s="416">
        <v>192760</v>
      </c>
      <c r="G19" s="481">
        <v>24.88</v>
      </c>
      <c r="H19" s="481">
        <v>31.13</v>
      </c>
      <c r="I19" s="416">
        <v>43958</v>
      </c>
      <c r="J19" s="638" t="s">
        <v>343</v>
      </c>
      <c r="K19" s="639"/>
    </row>
    <row r="20" spans="1:11" ht="13.9" customHeight="1">
      <c r="A20" s="425">
        <v>1079</v>
      </c>
      <c r="B20" s="418" t="s">
        <v>344</v>
      </c>
      <c r="C20" s="414">
        <v>8043</v>
      </c>
      <c r="D20" s="414">
        <v>3150</v>
      </c>
      <c r="E20" s="414">
        <v>142063</v>
      </c>
      <c r="F20" s="414">
        <v>223179</v>
      </c>
      <c r="G20" s="480">
        <v>14.93</v>
      </c>
      <c r="H20" s="480">
        <v>21.41</v>
      </c>
      <c r="I20" s="414">
        <v>34240</v>
      </c>
      <c r="J20" s="689" t="s">
        <v>346</v>
      </c>
      <c r="K20" s="690"/>
    </row>
    <row r="21" spans="1:11" ht="13.9" customHeight="1">
      <c r="A21" s="387">
        <v>13</v>
      </c>
      <c r="B21" s="373" t="s">
        <v>355</v>
      </c>
      <c r="C21" s="416">
        <v>3228</v>
      </c>
      <c r="D21" s="416">
        <v>3066</v>
      </c>
      <c r="E21" s="416">
        <v>83886</v>
      </c>
      <c r="F21" s="416">
        <v>195282</v>
      </c>
      <c r="G21" s="481">
        <v>15.61</v>
      </c>
      <c r="H21" s="481">
        <v>41.43</v>
      </c>
      <c r="I21" s="416">
        <v>42582</v>
      </c>
      <c r="J21" s="634" t="s">
        <v>356</v>
      </c>
      <c r="K21" s="635"/>
    </row>
    <row r="22" spans="1:11" ht="13.9" customHeight="1">
      <c r="A22" s="425">
        <v>1392</v>
      </c>
      <c r="B22" s="418" t="s">
        <v>357</v>
      </c>
      <c r="C22" s="414">
        <v>3228</v>
      </c>
      <c r="D22" s="414">
        <v>3066</v>
      </c>
      <c r="E22" s="414">
        <v>83886</v>
      </c>
      <c r="F22" s="414">
        <v>195282</v>
      </c>
      <c r="G22" s="480">
        <v>15.61</v>
      </c>
      <c r="H22" s="480">
        <v>41.43</v>
      </c>
      <c r="I22" s="414">
        <v>42582</v>
      </c>
      <c r="J22" s="689" t="s">
        <v>358</v>
      </c>
      <c r="K22" s="690"/>
    </row>
    <row r="23" spans="1:11" ht="13.9" customHeight="1">
      <c r="A23" s="387">
        <v>14</v>
      </c>
      <c r="B23" s="373" t="s">
        <v>362</v>
      </c>
      <c r="C23" s="416">
        <v>231389</v>
      </c>
      <c r="D23" s="416">
        <v>96358</v>
      </c>
      <c r="E23" s="416">
        <v>61542</v>
      </c>
      <c r="F23" s="416">
        <v>116348</v>
      </c>
      <c r="G23" s="481">
        <v>21.28</v>
      </c>
      <c r="H23" s="481">
        <v>25.82</v>
      </c>
      <c r="I23" s="416">
        <v>18288</v>
      </c>
      <c r="J23" s="634" t="s">
        <v>363</v>
      </c>
      <c r="K23" s="635"/>
    </row>
    <row r="24" spans="1:11" ht="13.9" customHeight="1">
      <c r="A24" s="425">
        <v>1412</v>
      </c>
      <c r="B24" s="418" t="s">
        <v>366</v>
      </c>
      <c r="C24" s="414">
        <v>231389</v>
      </c>
      <c r="D24" s="414">
        <v>96358</v>
      </c>
      <c r="E24" s="414">
        <v>61542</v>
      </c>
      <c r="F24" s="414">
        <v>116348</v>
      </c>
      <c r="G24" s="480">
        <v>21.28</v>
      </c>
      <c r="H24" s="480">
        <v>25.82</v>
      </c>
      <c r="I24" s="414">
        <v>18288</v>
      </c>
      <c r="J24" s="689" t="s">
        <v>367</v>
      </c>
      <c r="K24" s="690"/>
    </row>
    <row r="25" spans="1:11" ht="33.75">
      <c r="A25" s="427">
        <v>16</v>
      </c>
      <c r="B25" s="428" t="s">
        <v>372</v>
      </c>
      <c r="C25" s="416">
        <v>54622</v>
      </c>
      <c r="D25" s="416">
        <v>15194</v>
      </c>
      <c r="E25" s="416">
        <v>152798</v>
      </c>
      <c r="F25" s="416">
        <v>505006</v>
      </c>
      <c r="G25" s="481">
        <v>12.05</v>
      </c>
      <c r="H25" s="481">
        <v>57.69</v>
      </c>
      <c r="I25" s="416">
        <v>31009</v>
      </c>
      <c r="J25" s="691" t="s">
        <v>373</v>
      </c>
      <c r="K25" s="692"/>
    </row>
    <row r="26" spans="1:11" ht="13.9" customHeight="1">
      <c r="A26" s="425">
        <v>1622</v>
      </c>
      <c r="B26" s="418" t="s">
        <v>374</v>
      </c>
      <c r="C26" s="414">
        <v>54622</v>
      </c>
      <c r="D26" s="414">
        <v>15194</v>
      </c>
      <c r="E26" s="414">
        <v>152798</v>
      </c>
      <c r="F26" s="414">
        <v>505006</v>
      </c>
      <c r="G26" s="480">
        <v>12.05</v>
      </c>
      <c r="H26" s="480">
        <v>57.69</v>
      </c>
      <c r="I26" s="414">
        <v>31009</v>
      </c>
      <c r="J26" s="689" t="s">
        <v>375</v>
      </c>
      <c r="K26" s="690"/>
    </row>
    <row r="27" spans="1:11" ht="13.9" customHeight="1">
      <c r="A27" s="387">
        <v>18</v>
      </c>
      <c r="B27" s="373" t="s">
        <v>382</v>
      </c>
      <c r="C27" s="416">
        <v>2867</v>
      </c>
      <c r="D27" s="416">
        <v>4316</v>
      </c>
      <c r="E27" s="416">
        <v>79387</v>
      </c>
      <c r="F27" s="416">
        <v>177905</v>
      </c>
      <c r="G27" s="481">
        <v>24.61</v>
      </c>
      <c r="H27" s="481">
        <v>30.76</v>
      </c>
      <c r="I27" s="416">
        <v>32211</v>
      </c>
      <c r="J27" s="634" t="s">
        <v>385</v>
      </c>
      <c r="K27" s="635"/>
    </row>
    <row r="28" spans="1:11" ht="13.9" customHeight="1">
      <c r="A28" s="425">
        <v>1811</v>
      </c>
      <c r="B28" s="418" t="s">
        <v>386</v>
      </c>
      <c r="C28" s="414">
        <v>2867</v>
      </c>
      <c r="D28" s="414">
        <v>4316</v>
      </c>
      <c r="E28" s="414">
        <v>79387</v>
      </c>
      <c r="F28" s="414">
        <v>177905</v>
      </c>
      <c r="G28" s="480">
        <v>24.61</v>
      </c>
      <c r="H28" s="480">
        <v>30.76</v>
      </c>
      <c r="I28" s="414">
        <v>32211</v>
      </c>
      <c r="J28" s="444" t="s">
        <v>388</v>
      </c>
      <c r="K28" s="445"/>
    </row>
    <row r="29" spans="1:11" ht="13.9" customHeight="1">
      <c r="A29" s="387">
        <v>20</v>
      </c>
      <c r="B29" s="373" t="s">
        <v>393</v>
      </c>
      <c r="C29" s="416">
        <v>549</v>
      </c>
      <c r="D29" s="416">
        <v>162</v>
      </c>
      <c r="E29" s="416">
        <v>120732</v>
      </c>
      <c r="F29" s="416">
        <v>351840</v>
      </c>
      <c r="G29" s="481">
        <v>22.74</v>
      </c>
      <c r="H29" s="481">
        <v>42.95</v>
      </c>
      <c r="I29" s="416">
        <v>27000</v>
      </c>
      <c r="J29" s="634" t="s">
        <v>395</v>
      </c>
      <c r="K29" s="635"/>
    </row>
    <row r="30" spans="1:11" ht="13.9" customHeight="1">
      <c r="A30" s="422">
        <v>22</v>
      </c>
      <c r="B30" s="430" t="s">
        <v>730</v>
      </c>
      <c r="C30" s="414">
        <v>8971</v>
      </c>
      <c r="D30" s="414">
        <v>2841</v>
      </c>
      <c r="E30" s="414">
        <v>247386</v>
      </c>
      <c r="F30" s="414">
        <v>535794</v>
      </c>
      <c r="G30" s="480">
        <v>10</v>
      </c>
      <c r="H30" s="480">
        <v>43.83</v>
      </c>
      <c r="I30" s="414">
        <v>49840</v>
      </c>
      <c r="J30" s="732" t="s">
        <v>401</v>
      </c>
      <c r="K30" s="663"/>
    </row>
    <row r="31" spans="1:11" ht="13.9" customHeight="1">
      <c r="A31" s="387">
        <v>2220</v>
      </c>
      <c r="B31" s="373" t="s">
        <v>731</v>
      </c>
      <c r="C31" s="416">
        <v>8971</v>
      </c>
      <c r="D31" s="416">
        <v>2841</v>
      </c>
      <c r="E31" s="416">
        <v>247386</v>
      </c>
      <c r="F31" s="416">
        <v>535794</v>
      </c>
      <c r="G31" s="481">
        <v>10</v>
      </c>
      <c r="H31" s="481">
        <v>43.83</v>
      </c>
      <c r="I31" s="416">
        <v>49840</v>
      </c>
      <c r="J31" s="670" t="s">
        <v>401</v>
      </c>
      <c r="K31" s="674"/>
    </row>
    <row r="32" spans="1:11" ht="13.9" customHeight="1">
      <c r="A32" s="422">
        <v>23</v>
      </c>
      <c r="B32" s="423" t="s">
        <v>406</v>
      </c>
      <c r="C32" s="414">
        <v>380</v>
      </c>
      <c r="D32" s="414">
        <v>235</v>
      </c>
      <c r="E32" s="414">
        <v>105530</v>
      </c>
      <c r="F32" s="414">
        <v>180913</v>
      </c>
      <c r="G32" s="480">
        <v>11.47</v>
      </c>
      <c r="H32" s="480">
        <v>30.2</v>
      </c>
      <c r="I32" s="414">
        <v>47000</v>
      </c>
      <c r="J32" s="662" t="s">
        <v>407</v>
      </c>
      <c r="K32" s="663"/>
    </row>
    <row r="33" spans="1:11" ht="13.9" customHeight="1">
      <c r="A33" s="391">
        <v>2310</v>
      </c>
      <c r="B33" s="382" t="s">
        <v>408</v>
      </c>
      <c r="C33" s="416">
        <v>380</v>
      </c>
      <c r="D33" s="416">
        <v>235</v>
      </c>
      <c r="E33" s="416">
        <v>105530</v>
      </c>
      <c r="F33" s="416">
        <v>180913</v>
      </c>
      <c r="G33" s="481">
        <v>11.47</v>
      </c>
      <c r="H33" s="481">
        <v>30.2</v>
      </c>
      <c r="I33" s="416">
        <v>47000</v>
      </c>
      <c r="J33" s="638" t="s">
        <v>410</v>
      </c>
      <c r="K33" s="639"/>
    </row>
    <row r="34" spans="1:11" ht="22.5">
      <c r="A34" s="422">
        <v>25</v>
      </c>
      <c r="B34" s="423" t="s">
        <v>421</v>
      </c>
      <c r="C34" s="414">
        <v>83363</v>
      </c>
      <c r="D34" s="414">
        <v>23560</v>
      </c>
      <c r="E34" s="414">
        <v>95464</v>
      </c>
      <c r="F34" s="414">
        <v>185029</v>
      </c>
      <c r="G34" s="480">
        <v>12.54</v>
      </c>
      <c r="H34" s="480">
        <v>35.869999999999997</v>
      </c>
      <c r="I34" s="414">
        <v>20487</v>
      </c>
      <c r="J34" s="662" t="s">
        <v>422</v>
      </c>
      <c r="K34" s="663"/>
    </row>
    <row r="35" spans="1:11" ht="24.75" customHeight="1">
      <c r="A35" s="391">
        <v>2511</v>
      </c>
      <c r="B35" s="382" t="s">
        <v>423</v>
      </c>
      <c r="C35" s="416">
        <v>83363</v>
      </c>
      <c r="D35" s="416">
        <v>23560</v>
      </c>
      <c r="E35" s="416">
        <v>95464</v>
      </c>
      <c r="F35" s="416">
        <v>185029</v>
      </c>
      <c r="G35" s="481">
        <v>12.54</v>
      </c>
      <c r="H35" s="481">
        <v>35.869999999999997</v>
      </c>
      <c r="I35" s="416">
        <v>20487</v>
      </c>
      <c r="J35" s="638" t="s">
        <v>424</v>
      </c>
      <c r="K35" s="639"/>
    </row>
    <row r="36" spans="1:11" ht="18.75" customHeight="1">
      <c r="A36" s="422">
        <v>27</v>
      </c>
      <c r="B36" s="423" t="s">
        <v>431</v>
      </c>
      <c r="C36" s="414">
        <v>865</v>
      </c>
      <c r="D36" s="414">
        <v>111</v>
      </c>
      <c r="E36" s="414">
        <v>108676</v>
      </c>
      <c r="F36" s="414">
        <v>152091</v>
      </c>
      <c r="G36" s="480">
        <v>10.46</v>
      </c>
      <c r="H36" s="480">
        <v>18.09</v>
      </c>
      <c r="I36" s="414">
        <v>13950</v>
      </c>
      <c r="J36" s="662" t="s">
        <v>433</v>
      </c>
      <c r="K36" s="663"/>
    </row>
    <row r="37" spans="1:11" ht="18.75" customHeight="1">
      <c r="A37" s="391">
        <v>2710</v>
      </c>
      <c r="B37" s="382" t="s">
        <v>434</v>
      </c>
      <c r="C37" s="416">
        <v>831</v>
      </c>
      <c r="D37" s="416">
        <v>79</v>
      </c>
      <c r="E37" s="416">
        <v>182116</v>
      </c>
      <c r="F37" s="416">
        <v>223564</v>
      </c>
      <c r="G37" s="481">
        <v>5.96</v>
      </c>
      <c r="H37" s="481">
        <v>12.58</v>
      </c>
      <c r="I37" s="416">
        <v>15840</v>
      </c>
      <c r="J37" s="638" t="s">
        <v>435</v>
      </c>
      <c r="K37" s="639"/>
    </row>
    <row r="38" spans="1:11" ht="13.9" customHeight="1">
      <c r="A38" s="425">
        <v>2790</v>
      </c>
      <c r="B38" s="418" t="s">
        <v>440</v>
      </c>
      <c r="C38" s="414">
        <v>34</v>
      </c>
      <c r="D38" s="414">
        <v>32</v>
      </c>
      <c r="E38" s="414">
        <v>16875</v>
      </c>
      <c r="F38" s="414">
        <v>62750</v>
      </c>
      <c r="G38" s="480">
        <v>30.48</v>
      </c>
      <c r="H38" s="480">
        <v>42.63</v>
      </c>
      <c r="I38" s="414">
        <v>10800</v>
      </c>
      <c r="J38" s="689" t="s">
        <v>441</v>
      </c>
      <c r="K38" s="690"/>
    </row>
    <row r="39" spans="1:11" ht="13.9" customHeight="1">
      <c r="A39" s="387">
        <v>31</v>
      </c>
      <c r="B39" s="373" t="s">
        <v>459</v>
      </c>
      <c r="C39" s="416">
        <v>26788</v>
      </c>
      <c r="D39" s="416">
        <v>16907</v>
      </c>
      <c r="E39" s="416">
        <v>76200</v>
      </c>
      <c r="F39" s="416">
        <v>116367</v>
      </c>
      <c r="G39" s="481">
        <v>15.75</v>
      </c>
      <c r="H39" s="481">
        <v>18.760000000000002</v>
      </c>
      <c r="I39" s="416">
        <v>29200</v>
      </c>
      <c r="J39" s="634" t="s">
        <v>460</v>
      </c>
      <c r="K39" s="635"/>
    </row>
    <row r="40" spans="1:11" ht="13.9" customHeight="1">
      <c r="A40" s="425">
        <v>3100</v>
      </c>
      <c r="B40" s="418" t="s">
        <v>459</v>
      </c>
      <c r="C40" s="414">
        <v>26788</v>
      </c>
      <c r="D40" s="414">
        <v>16907</v>
      </c>
      <c r="E40" s="414">
        <v>76200</v>
      </c>
      <c r="F40" s="414">
        <v>116367</v>
      </c>
      <c r="G40" s="480">
        <v>15.75</v>
      </c>
      <c r="H40" s="480">
        <v>18.760000000000002</v>
      </c>
      <c r="I40" s="414">
        <v>29200</v>
      </c>
      <c r="J40" s="689" t="s">
        <v>461</v>
      </c>
      <c r="K40" s="690"/>
    </row>
    <row r="41" spans="1:11" ht="13.9" customHeight="1">
      <c r="A41" s="387">
        <v>32</v>
      </c>
      <c r="B41" s="373" t="s">
        <v>462</v>
      </c>
      <c r="C41" s="416">
        <v>160</v>
      </c>
      <c r="D41" s="416">
        <v>102</v>
      </c>
      <c r="E41" s="416">
        <v>87228</v>
      </c>
      <c r="F41" s="416">
        <v>152944</v>
      </c>
      <c r="G41" s="481">
        <v>27.01</v>
      </c>
      <c r="H41" s="481">
        <v>15.95</v>
      </c>
      <c r="I41" s="416">
        <v>33880</v>
      </c>
      <c r="J41" s="634" t="s">
        <v>463</v>
      </c>
      <c r="K41" s="635"/>
    </row>
    <row r="42" spans="1:11" ht="13.9" customHeight="1">
      <c r="A42" s="425">
        <v>3290</v>
      </c>
      <c r="B42" s="418" t="s">
        <v>466</v>
      </c>
      <c r="C42" s="414">
        <v>160</v>
      </c>
      <c r="D42" s="414">
        <v>102</v>
      </c>
      <c r="E42" s="414">
        <v>87228</v>
      </c>
      <c r="F42" s="414">
        <v>152944</v>
      </c>
      <c r="G42" s="480">
        <v>27.01</v>
      </c>
      <c r="H42" s="480">
        <v>15.95</v>
      </c>
      <c r="I42" s="414">
        <v>33880</v>
      </c>
      <c r="J42" s="689" t="s">
        <v>467</v>
      </c>
      <c r="K42" s="690"/>
    </row>
    <row r="43" spans="1:11" ht="13.9" customHeight="1">
      <c r="A43" s="387">
        <v>33</v>
      </c>
      <c r="B43" s="373" t="s">
        <v>468</v>
      </c>
      <c r="C43" s="416">
        <v>46971</v>
      </c>
      <c r="D43" s="416">
        <v>9425</v>
      </c>
      <c r="E43" s="416">
        <v>192240</v>
      </c>
      <c r="F43" s="416">
        <v>229248</v>
      </c>
      <c r="G43" s="481">
        <v>7.8</v>
      </c>
      <c r="H43" s="481">
        <v>8.34</v>
      </c>
      <c r="I43" s="416">
        <v>32056</v>
      </c>
      <c r="J43" s="634" t="s">
        <v>469</v>
      </c>
      <c r="K43" s="635"/>
    </row>
    <row r="44" spans="1:11" ht="13.9" customHeight="1">
      <c r="A44" s="425">
        <v>3311</v>
      </c>
      <c r="B44" s="418" t="s">
        <v>470</v>
      </c>
      <c r="C44" s="414">
        <v>363</v>
      </c>
      <c r="D44" s="414">
        <v>185</v>
      </c>
      <c r="E44" s="414">
        <v>39129</v>
      </c>
      <c r="F44" s="414">
        <v>56571</v>
      </c>
      <c r="G44" s="480">
        <v>27.78</v>
      </c>
      <c r="H44" s="480">
        <v>3.06</v>
      </c>
      <c r="I44" s="414">
        <v>13200</v>
      </c>
      <c r="J44" s="689" t="s">
        <v>472</v>
      </c>
      <c r="K44" s="690"/>
    </row>
    <row r="45" spans="1:11" ht="13.9" customHeight="1">
      <c r="A45" s="391">
        <v>3312</v>
      </c>
      <c r="B45" s="382" t="s">
        <v>473</v>
      </c>
      <c r="C45" s="416">
        <v>39076</v>
      </c>
      <c r="D45" s="416">
        <v>6038</v>
      </c>
      <c r="E45" s="416">
        <v>193137</v>
      </c>
      <c r="F45" s="416">
        <v>217367</v>
      </c>
      <c r="G45" s="481">
        <v>6.66</v>
      </c>
      <c r="H45" s="481">
        <v>4.49</v>
      </c>
      <c r="I45" s="416">
        <v>25804</v>
      </c>
      <c r="J45" s="638" t="s">
        <v>474</v>
      </c>
      <c r="K45" s="639"/>
    </row>
    <row r="46" spans="1:11" ht="13.9" customHeight="1">
      <c r="A46" s="425">
        <v>3314</v>
      </c>
      <c r="B46" s="418" t="s">
        <v>475</v>
      </c>
      <c r="C46" s="414">
        <v>619</v>
      </c>
      <c r="D46" s="414">
        <v>406</v>
      </c>
      <c r="E46" s="414">
        <v>35333</v>
      </c>
      <c r="F46" s="414">
        <v>64033</v>
      </c>
      <c r="G46" s="480">
        <v>21.71</v>
      </c>
      <c r="H46" s="480">
        <v>23.11</v>
      </c>
      <c r="I46" s="414">
        <v>14000</v>
      </c>
      <c r="J46" s="689" t="s">
        <v>476</v>
      </c>
      <c r="K46" s="690"/>
    </row>
    <row r="47" spans="1:11" ht="13.9" customHeight="1">
      <c r="A47" s="391">
        <v>3315</v>
      </c>
      <c r="B47" s="382" t="s">
        <v>732</v>
      </c>
      <c r="C47" s="416">
        <v>6913</v>
      </c>
      <c r="D47" s="416">
        <v>2796</v>
      </c>
      <c r="E47" s="416">
        <v>573654</v>
      </c>
      <c r="F47" s="416">
        <v>816828</v>
      </c>
      <c r="G47" s="481">
        <v>8.99</v>
      </c>
      <c r="H47" s="481">
        <v>20.78</v>
      </c>
      <c r="I47" s="416">
        <v>164449</v>
      </c>
      <c r="J47" s="766" t="s">
        <v>762</v>
      </c>
      <c r="K47" s="639"/>
    </row>
    <row r="48" spans="1:11" ht="13.9" customHeight="1">
      <c r="A48" s="383" t="s">
        <v>483</v>
      </c>
      <c r="B48" s="384" t="s">
        <v>733</v>
      </c>
      <c r="C48" s="414">
        <v>1227</v>
      </c>
      <c r="D48" s="414">
        <v>529</v>
      </c>
      <c r="E48" s="414">
        <v>95038</v>
      </c>
      <c r="F48" s="414">
        <v>289655</v>
      </c>
      <c r="G48" s="480">
        <v>56.41</v>
      </c>
      <c r="H48" s="480">
        <v>10.78</v>
      </c>
      <c r="I48" s="414">
        <v>33060</v>
      </c>
      <c r="J48" s="736" t="s">
        <v>761</v>
      </c>
      <c r="K48" s="659"/>
    </row>
    <row r="49" spans="1:11" ht="13.9" customHeight="1">
      <c r="A49" s="387">
        <v>38</v>
      </c>
      <c r="B49" s="373" t="s">
        <v>734</v>
      </c>
      <c r="C49" s="416">
        <v>1227</v>
      </c>
      <c r="D49" s="416">
        <v>529</v>
      </c>
      <c r="E49" s="416">
        <v>95038</v>
      </c>
      <c r="F49" s="416">
        <v>289655</v>
      </c>
      <c r="G49" s="481">
        <v>56.41</v>
      </c>
      <c r="H49" s="481">
        <v>10.78</v>
      </c>
      <c r="I49" s="416">
        <v>33060</v>
      </c>
      <c r="J49" s="634" t="s">
        <v>759</v>
      </c>
      <c r="K49" s="635"/>
    </row>
    <row r="50" spans="1:11" ht="13.9" customHeight="1">
      <c r="A50" s="425">
        <v>3830</v>
      </c>
      <c r="B50" s="418" t="s">
        <v>494</v>
      </c>
      <c r="C50" s="414">
        <v>1227</v>
      </c>
      <c r="D50" s="414">
        <v>529</v>
      </c>
      <c r="E50" s="414">
        <v>95038</v>
      </c>
      <c r="F50" s="414">
        <v>289655</v>
      </c>
      <c r="G50" s="480">
        <v>56.41</v>
      </c>
      <c r="H50" s="480">
        <v>10.78</v>
      </c>
      <c r="I50" s="414">
        <v>33060</v>
      </c>
      <c r="J50" s="765" t="s">
        <v>760</v>
      </c>
      <c r="K50" s="690"/>
    </row>
    <row r="51" spans="1:11" s="483" customFormat="1" ht="27" customHeight="1">
      <c r="A51" s="716" t="s">
        <v>498</v>
      </c>
      <c r="B51" s="717"/>
      <c r="C51" s="568">
        <v>541508</v>
      </c>
      <c r="D51" s="568">
        <v>210578</v>
      </c>
      <c r="E51" s="568">
        <v>85986</v>
      </c>
      <c r="F51" s="568">
        <v>171607</v>
      </c>
      <c r="G51" s="569">
        <v>16.23</v>
      </c>
      <c r="H51" s="569">
        <v>33.67</v>
      </c>
      <c r="I51" s="568">
        <v>23618</v>
      </c>
      <c r="J51" s="718" t="s">
        <v>500</v>
      </c>
      <c r="K51" s="719"/>
    </row>
  </sheetData>
  <mergeCells count="64">
    <mergeCell ref="J49:K49"/>
    <mergeCell ref="J50:K50"/>
    <mergeCell ref="A51:B51"/>
    <mergeCell ref="J51:K51"/>
    <mergeCell ref="J31:K31"/>
    <mergeCell ref="J43:K43"/>
    <mergeCell ref="J44:K44"/>
    <mergeCell ref="J45:K45"/>
    <mergeCell ref="J46:K46"/>
    <mergeCell ref="J47:K47"/>
    <mergeCell ref="J48:K48"/>
    <mergeCell ref="J37:K37"/>
    <mergeCell ref="J38:K38"/>
    <mergeCell ref="J39:K39"/>
    <mergeCell ref="J40:K40"/>
    <mergeCell ref="J41:K41"/>
    <mergeCell ref="J42:K42"/>
    <mergeCell ref="J30:K30"/>
    <mergeCell ref="J32:K32"/>
    <mergeCell ref="J33:K33"/>
    <mergeCell ref="J34:K34"/>
    <mergeCell ref="J35:K35"/>
    <mergeCell ref="J36:K36"/>
    <mergeCell ref="J29:K29"/>
    <mergeCell ref="J17:K17"/>
    <mergeCell ref="J18:K18"/>
    <mergeCell ref="J19:K19"/>
    <mergeCell ref="J20:K20"/>
    <mergeCell ref="J21:K21"/>
    <mergeCell ref="J22:K22"/>
    <mergeCell ref="J23:K23"/>
    <mergeCell ref="J24:K24"/>
    <mergeCell ref="J25:K25"/>
    <mergeCell ref="J26:K26"/>
    <mergeCell ref="J27:K27"/>
    <mergeCell ref="G9:G10"/>
    <mergeCell ref="H9:H10"/>
    <mergeCell ref="J16:K16"/>
    <mergeCell ref="H7:H8"/>
    <mergeCell ref="I7:I8"/>
    <mergeCell ref="J7:K10"/>
    <mergeCell ref="I9:I10"/>
    <mergeCell ref="G7:G8"/>
    <mergeCell ref="J11:K11"/>
    <mergeCell ref="J12:K12"/>
    <mergeCell ref="J13:K13"/>
    <mergeCell ref="J14:K14"/>
    <mergeCell ref="J15:K15"/>
    <mergeCell ref="A7:A8"/>
    <mergeCell ref="B7:B10"/>
    <mergeCell ref="C7:D7"/>
    <mergeCell ref="E7:E8"/>
    <mergeCell ref="F7:F8"/>
    <mergeCell ref="A9:A10"/>
    <mergeCell ref="E9:E10"/>
    <mergeCell ref="F9:F10"/>
    <mergeCell ref="C8:D8"/>
    <mergeCell ref="A6:B6"/>
    <mergeCell ref="C6:I6"/>
    <mergeCell ref="A1:K1"/>
    <mergeCell ref="A2:K2"/>
    <mergeCell ref="A3:K3"/>
    <mergeCell ref="A4:K4"/>
    <mergeCell ref="A5:K5"/>
  </mergeCells>
  <printOptions horizontalCentered="1" verticalCentered="1"/>
  <pageMargins left="0" right="0" top="0" bottom="0" header="0.31458333333333299" footer="0.31458333333333299"/>
  <pageSetup paperSize="9" scale="5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
  <sheetViews>
    <sheetView view="pageBreakPreview" topLeftCell="A2" zoomScaleNormal="100" zoomScaleSheetLayoutView="100" workbookViewId="0">
      <selection activeCell="A14" sqref="A14"/>
    </sheetView>
  </sheetViews>
  <sheetFormatPr defaultColWidth="8.88671875" defaultRowHeight="12.75"/>
  <cols>
    <col min="1" max="1" width="63.109375" style="1" customWidth="1"/>
    <col min="2" max="16384" width="8.88671875" style="1"/>
  </cols>
  <sheetData>
    <row r="1" spans="1:1" ht="229.5" customHeight="1">
      <c r="A1" s="2" t="s">
        <v>587</v>
      </c>
    </row>
  </sheetData>
  <printOptions horizontalCentered="1" verticalCentered="1"/>
  <pageMargins left="0" right="0" top="1.53541666666667" bottom="0.74791666666666701" header="0.31458333333333299" footer="0.31458333333333299"/>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1"/>
  <sheetViews>
    <sheetView view="pageBreakPreview" zoomScale="90" zoomScaleNormal="100" zoomScaleSheetLayoutView="90" workbookViewId="0">
      <selection activeCell="A14" sqref="A14"/>
    </sheetView>
  </sheetViews>
  <sheetFormatPr defaultColWidth="8.88671875" defaultRowHeight="15"/>
  <cols>
    <col min="1" max="1" width="5.77734375" style="107" customWidth="1"/>
    <col min="2" max="2" width="40.77734375" style="55" customWidth="1"/>
    <col min="3" max="4" width="8.109375" style="57" customWidth="1"/>
    <col min="5" max="5" width="7.21875" style="57" customWidth="1"/>
    <col min="6" max="6" width="7.77734375" style="57" customWidth="1"/>
    <col min="7" max="8" width="6.77734375" style="57" customWidth="1"/>
    <col min="9" max="9" width="40.77734375" style="57" customWidth="1"/>
    <col min="10" max="10" width="5.77734375" style="57" customWidth="1"/>
    <col min="11" max="16384" width="8.88671875" style="57"/>
  </cols>
  <sheetData>
    <row r="1" spans="1:13" s="53" customFormat="1">
      <c r="A1" s="803"/>
      <c r="B1" s="803"/>
      <c r="C1" s="803"/>
      <c r="D1" s="803"/>
      <c r="E1" s="803"/>
      <c r="F1" s="803"/>
      <c r="G1" s="803"/>
      <c r="H1" s="803"/>
      <c r="I1" s="803"/>
      <c r="J1" s="803"/>
      <c r="K1" s="69"/>
      <c r="L1" s="69"/>
      <c r="M1" s="69"/>
    </row>
    <row r="2" spans="1:13" ht="20.25">
      <c r="A2" s="720" t="s">
        <v>502</v>
      </c>
      <c r="B2" s="720"/>
      <c r="C2" s="720"/>
      <c r="D2" s="720"/>
      <c r="E2" s="720"/>
      <c r="F2" s="720"/>
      <c r="G2" s="720"/>
      <c r="H2" s="720"/>
      <c r="I2" s="720"/>
      <c r="J2" s="720"/>
    </row>
    <row r="3" spans="1:13" ht="20.25">
      <c r="A3" s="720" t="s">
        <v>588</v>
      </c>
      <c r="B3" s="720"/>
      <c r="C3" s="720"/>
      <c r="D3" s="720"/>
      <c r="E3" s="720"/>
      <c r="F3" s="720"/>
      <c r="G3" s="720"/>
      <c r="H3" s="720"/>
      <c r="I3" s="720"/>
      <c r="J3" s="720"/>
    </row>
    <row r="4" spans="1:13" ht="15.75" customHeight="1">
      <c r="A4" s="804" t="s">
        <v>504</v>
      </c>
      <c r="B4" s="804"/>
      <c r="C4" s="804"/>
      <c r="D4" s="804"/>
      <c r="E4" s="804"/>
      <c r="F4" s="804"/>
      <c r="G4" s="804"/>
      <c r="H4" s="804"/>
      <c r="I4" s="804"/>
      <c r="J4" s="804"/>
    </row>
    <row r="5" spans="1:13" ht="15.75" customHeight="1">
      <c r="A5" s="804" t="s">
        <v>565</v>
      </c>
      <c r="B5" s="804"/>
      <c r="C5" s="804"/>
      <c r="D5" s="804"/>
      <c r="E5" s="804"/>
      <c r="F5" s="804"/>
      <c r="G5" s="804"/>
      <c r="H5" s="804"/>
      <c r="I5" s="804"/>
      <c r="J5" s="804"/>
    </row>
    <row r="6" spans="1:13" ht="15.75">
      <c r="A6" s="805" t="s">
        <v>589</v>
      </c>
      <c r="B6" s="805"/>
      <c r="C6" s="806">
        <v>2017</v>
      </c>
      <c r="D6" s="806"/>
      <c r="E6" s="806"/>
      <c r="F6" s="806"/>
      <c r="G6" s="806"/>
      <c r="H6" s="806"/>
      <c r="I6" s="807" t="s">
        <v>590</v>
      </c>
      <c r="J6" s="807"/>
    </row>
    <row r="7" spans="1:13" ht="15" customHeight="1">
      <c r="A7" s="775" t="s">
        <v>294</v>
      </c>
      <c r="B7" s="775" t="s">
        <v>295</v>
      </c>
      <c r="C7" s="808" t="s">
        <v>508</v>
      </c>
      <c r="D7" s="809"/>
      <c r="E7" s="810"/>
      <c r="F7" s="808" t="s">
        <v>509</v>
      </c>
      <c r="G7" s="809"/>
      <c r="H7" s="810"/>
      <c r="I7" s="778" t="s">
        <v>510</v>
      </c>
      <c r="J7" s="779"/>
    </row>
    <row r="8" spans="1:13">
      <c r="A8" s="776"/>
      <c r="B8" s="776"/>
      <c r="C8" s="796" t="s">
        <v>511</v>
      </c>
      <c r="D8" s="797"/>
      <c r="E8" s="798"/>
      <c r="F8" s="796" t="s">
        <v>512</v>
      </c>
      <c r="G8" s="797"/>
      <c r="H8" s="798"/>
      <c r="I8" s="780"/>
      <c r="J8" s="781"/>
    </row>
    <row r="9" spans="1:13">
      <c r="A9" s="776"/>
      <c r="B9" s="776"/>
      <c r="C9" s="141" t="s">
        <v>500</v>
      </c>
      <c r="D9" s="141" t="s">
        <v>513</v>
      </c>
      <c r="E9" s="141" t="s">
        <v>514</v>
      </c>
      <c r="F9" s="141" t="s">
        <v>500</v>
      </c>
      <c r="G9" s="141" t="s">
        <v>513</v>
      </c>
      <c r="H9" s="141" t="s">
        <v>514</v>
      </c>
      <c r="I9" s="780"/>
      <c r="J9" s="781"/>
    </row>
    <row r="10" spans="1:13">
      <c r="A10" s="777"/>
      <c r="B10" s="777"/>
      <c r="C10" s="138" t="s">
        <v>498</v>
      </c>
      <c r="D10" s="138" t="s">
        <v>515</v>
      </c>
      <c r="E10" s="138" t="s">
        <v>516</v>
      </c>
      <c r="F10" s="138" t="s">
        <v>498</v>
      </c>
      <c r="G10" s="138" t="s">
        <v>515</v>
      </c>
      <c r="H10" s="138" t="s">
        <v>516</v>
      </c>
      <c r="I10" s="782"/>
      <c r="J10" s="783"/>
    </row>
    <row r="11" spans="1:13" ht="13.9" customHeight="1">
      <c r="A11" s="209" t="s">
        <v>305</v>
      </c>
      <c r="B11" s="210" t="s">
        <v>306</v>
      </c>
      <c r="C11" s="94">
        <f>+E11+D11</f>
        <v>11237374</v>
      </c>
      <c r="D11" s="23">
        <f t="shared" ref="D11:H11" si="0">+D12+D13+D15</f>
        <v>6901225</v>
      </c>
      <c r="E11" s="23">
        <f t="shared" si="0"/>
        <v>4336149</v>
      </c>
      <c r="F11" s="94">
        <f t="shared" ref="F11:F16" si="1">+H11+G11</f>
        <v>36011</v>
      </c>
      <c r="G11" s="23">
        <f t="shared" si="0"/>
        <v>30619</v>
      </c>
      <c r="H11" s="23">
        <f t="shared" si="0"/>
        <v>5392</v>
      </c>
      <c r="I11" s="799" t="s">
        <v>308</v>
      </c>
      <c r="J11" s="800"/>
    </row>
    <row r="12" spans="1:13" ht="13.9" customHeight="1">
      <c r="A12" s="211" t="s">
        <v>309</v>
      </c>
      <c r="B12" s="212" t="s">
        <v>310</v>
      </c>
      <c r="C12" s="97">
        <f>+E12+D12</f>
        <v>9592098</v>
      </c>
      <c r="D12" s="25">
        <v>5359109</v>
      </c>
      <c r="E12" s="25">
        <v>4232989</v>
      </c>
      <c r="F12" s="97">
        <f t="shared" ref="F12:F77" si="2">+H12+G12</f>
        <v>16124</v>
      </c>
      <c r="G12" s="25">
        <v>10929</v>
      </c>
      <c r="H12" s="25">
        <v>5195</v>
      </c>
      <c r="I12" s="767" t="s">
        <v>312</v>
      </c>
      <c r="J12" s="768"/>
    </row>
    <row r="13" spans="1:13" ht="13.9" customHeight="1">
      <c r="A13" s="213" t="s">
        <v>313</v>
      </c>
      <c r="B13" s="214" t="s">
        <v>314</v>
      </c>
      <c r="C13" s="94">
        <f t="shared" ref="C13:H13" si="3">+C14</f>
        <v>68453</v>
      </c>
      <c r="D13" s="23">
        <f t="shared" si="3"/>
        <v>66185</v>
      </c>
      <c r="E13" s="23">
        <f t="shared" si="3"/>
        <v>2268</v>
      </c>
      <c r="F13" s="94">
        <f t="shared" si="3"/>
        <v>2333</v>
      </c>
      <c r="G13" s="23">
        <f t="shared" si="3"/>
        <v>2316</v>
      </c>
      <c r="H13" s="23">
        <f t="shared" si="3"/>
        <v>17</v>
      </c>
      <c r="I13" s="801" t="s">
        <v>316</v>
      </c>
      <c r="J13" s="802"/>
    </row>
    <row r="14" spans="1:13" ht="13.9" customHeight="1">
      <c r="A14" s="215" t="s">
        <v>317</v>
      </c>
      <c r="B14" s="216" t="s">
        <v>318</v>
      </c>
      <c r="C14" s="97">
        <f t="shared" ref="C14:C16" si="4">+E14+D14</f>
        <v>68453</v>
      </c>
      <c r="D14" s="25">
        <v>66185</v>
      </c>
      <c r="E14" s="25">
        <v>2268</v>
      </c>
      <c r="F14" s="97">
        <f t="shared" si="1"/>
        <v>2333</v>
      </c>
      <c r="G14" s="25">
        <v>2316</v>
      </c>
      <c r="H14" s="25">
        <v>17</v>
      </c>
      <c r="I14" s="788" t="s">
        <v>319</v>
      </c>
      <c r="J14" s="789"/>
    </row>
    <row r="15" spans="1:13" ht="13.9" customHeight="1">
      <c r="A15" s="213" t="s">
        <v>320</v>
      </c>
      <c r="B15" s="214" t="s">
        <v>321</v>
      </c>
      <c r="C15" s="94">
        <f t="shared" si="4"/>
        <v>1576823</v>
      </c>
      <c r="D15" s="23">
        <f t="shared" ref="D15:H15" si="5">+D16</f>
        <v>1475931</v>
      </c>
      <c r="E15" s="23">
        <f t="shared" si="5"/>
        <v>100892</v>
      </c>
      <c r="F15" s="94">
        <f t="shared" si="1"/>
        <v>17554</v>
      </c>
      <c r="G15" s="23">
        <f t="shared" si="5"/>
        <v>17374</v>
      </c>
      <c r="H15" s="23">
        <f t="shared" si="5"/>
        <v>180</v>
      </c>
      <c r="I15" s="790" t="s">
        <v>322</v>
      </c>
      <c r="J15" s="791"/>
    </row>
    <row r="16" spans="1:13" ht="13.9" customHeight="1">
      <c r="A16" s="215" t="s">
        <v>323</v>
      </c>
      <c r="B16" s="216" t="s">
        <v>324</v>
      </c>
      <c r="C16" s="97">
        <f t="shared" si="4"/>
        <v>1576823</v>
      </c>
      <c r="D16" s="25">
        <v>1475931</v>
      </c>
      <c r="E16" s="25">
        <v>100892</v>
      </c>
      <c r="F16" s="97">
        <f t="shared" si="1"/>
        <v>17554</v>
      </c>
      <c r="G16" s="25">
        <v>17374</v>
      </c>
      <c r="H16" s="25">
        <v>180</v>
      </c>
      <c r="I16" s="788" t="s">
        <v>325</v>
      </c>
      <c r="J16" s="789"/>
    </row>
    <row r="17" spans="1:10" ht="13.9" customHeight="1">
      <c r="A17" s="217" t="s">
        <v>326</v>
      </c>
      <c r="B17" s="218" t="s">
        <v>327</v>
      </c>
      <c r="C17" s="94">
        <f t="shared" ref="C17:H17" si="6">+C18+C27+C30+C33+C37+C39+C41+C44+C47+C48+C49+C51+C54+C60+C61+C66+C72+C74+C77+C80+C82+C85</f>
        <v>8437428</v>
      </c>
      <c r="D17" s="23">
        <f t="shared" si="6"/>
        <v>6991253</v>
      </c>
      <c r="E17" s="23">
        <f t="shared" si="6"/>
        <v>1446175</v>
      </c>
      <c r="F17" s="94">
        <f t="shared" si="6"/>
        <v>114205</v>
      </c>
      <c r="G17" s="23">
        <f t="shared" si="6"/>
        <v>111781</v>
      </c>
      <c r="H17" s="23">
        <f t="shared" si="6"/>
        <v>2424</v>
      </c>
      <c r="I17" s="799" t="s">
        <v>328</v>
      </c>
      <c r="J17" s="800"/>
    </row>
    <row r="18" spans="1:10" ht="13.9" customHeight="1">
      <c r="A18" s="211" t="s">
        <v>45</v>
      </c>
      <c r="B18" s="212" t="s">
        <v>329</v>
      </c>
      <c r="C18" s="97">
        <f>+E18+D18</f>
        <v>320753</v>
      </c>
      <c r="D18" s="25">
        <f t="shared" ref="D18:H18" si="7">+D19+D20+D21+D22+D23+D24+D25+D26</f>
        <v>310861</v>
      </c>
      <c r="E18" s="25">
        <f t="shared" si="7"/>
        <v>9892</v>
      </c>
      <c r="F18" s="97">
        <f t="shared" si="2"/>
        <v>8707</v>
      </c>
      <c r="G18" s="25">
        <f t="shared" si="7"/>
        <v>8673</v>
      </c>
      <c r="H18" s="25">
        <f t="shared" si="7"/>
        <v>34</v>
      </c>
      <c r="I18" s="767" t="s">
        <v>330</v>
      </c>
      <c r="J18" s="768"/>
    </row>
    <row r="19" spans="1:10" ht="13.9" customHeight="1">
      <c r="A19" s="219" t="s">
        <v>591</v>
      </c>
      <c r="B19" s="220" t="s">
        <v>331</v>
      </c>
      <c r="C19" s="94">
        <f t="shared" ref="C19:C83" si="8">+E19+D19</f>
        <v>6517</v>
      </c>
      <c r="D19" s="23">
        <v>3600</v>
      </c>
      <c r="E19" s="23">
        <v>2917</v>
      </c>
      <c r="F19" s="94">
        <f t="shared" si="2"/>
        <v>102</v>
      </c>
      <c r="G19" s="23">
        <v>98</v>
      </c>
      <c r="H19" s="23">
        <v>4</v>
      </c>
      <c r="I19" s="769" t="s">
        <v>332</v>
      </c>
      <c r="J19" s="770"/>
    </row>
    <row r="20" spans="1:10" ht="13.9" customHeight="1">
      <c r="A20" s="215" t="s">
        <v>592</v>
      </c>
      <c r="B20" s="216" t="s">
        <v>333</v>
      </c>
      <c r="C20" s="97">
        <f t="shared" si="8"/>
        <v>13062</v>
      </c>
      <c r="D20" s="25">
        <v>11154</v>
      </c>
      <c r="E20" s="25">
        <v>1908</v>
      </c>
      <c r="F20" s="97">
        <f t="shared" si="2"/>
        <v>267</v>
      </c>
      <c r="G20" s="25">
        <v>263</v>
      </c>
      <c r="H20" s="25" t="s">
        <v>31</v>
      </c>
      <c r="I20" s="788" t="s">
        <v>334</v>
      </c>
      <c r="J20" s="789"/>
    </row>
    <row r="21" spans="1:10" ht="13.9" customHeight="1">
      <c r="A21" s="219" t="s">
        <v>593</v>
      </c>
      <c r="B21" s="220" t="s">
        <v>335</v>
      </c>
      <c r="C21" s="94">
        <f t="shared" si="8"/>
        <v>70235</v>
      </c>
      <c r="D21" s="23">
        <v>70106</v>
      </c>
      <c r="E21" s="23">
        <v>129</v>
      </c>
      <c r="F21" s="94">
        <f t="shared" si="2"/>
        <v>2059</v>
      </c>
      <c r="G21" s="23">
        <v>2056</v>
      </c>
      <c r="H21" s="23">
        <v>3</v>
      </c>
      <c r="I21" s="769" t="s">
        <v>336</v>
      </c>
      <c r="J21" s="770"/>
    </row>
    <row r="22" spans="1:10" ht="13.9" customHeight="1">
      <c r="A22" s="215" t="s">
        <v>594</v>
      </c>
      <c r="B22" s="216" t="s">
        <v>337</v>
      </c>
      <c r="C22" s="97">
        <f t="shared" si="8"/>
        <v>72436</v>
      </c>
      <c r="D22" s="25">
        <v>72147</v>
      </c>
      <c r="E22" s="25">
        <v>289</v>
      </c>
      <c r="F22" s="97">
        <f t="shared" si="2"/>
        <v>1678</v>
      </c>
      <c r="G22" s="25">
        <v>1673</v>
      </c>
      <c r="H22" s="25">
        <v>5</v>
      </c>
      <c r="I22" s="788" t="s">
        <v>338</v>
      </c>
      <c r="J22" s="789"/>
    </row>
    <row r="23" spans="1:10" ht="13.9" customHeight="1">
      <c r="A23" s="219" t="s">
        <v>562</v>
      </c>
      <c r="B23" s="220" t="s">
        <v>339</v>
      </c>
      <c r="C23" s="94">
        <f t="shared" si="8"/>
        <v>137007</v>
      </c>
      <c r="D23" s="23">
        <v>134785</v>
      </c>
      <c r="E23" s="23">
        <v>2222</v>
      </c>
      <c r="F23" s="94">
        <f t="shared" si="2"/>
        <v>4006</v>
      </c>
      <c r="G23" s="23">
        <v>3994</v>
      </c>
      <c r="H23" s="23">
        <v>12</v>
      </c>
      <c r="I23" s="769" t="s">
        <v>340</v>
      </c>
      <c r="J23" s="770"/>
    </row>
    <row r="24" spans="1:10" ht="13.9" customHeight="1">
      <c r="A24" s="215" t="s">
        <v>595</v>
      </c>
      <c r="B24" s="216" t="s">
        <v>341</v>
      </c>
      <c r="C24" s="97">
        <f t="shared" si="8"/>
        <v>11757</v>
      </c>
      <c r="D24" s="25">
        <v>9722</v>
      </c>
      <c r="E24" s="25">
        <v>2035</v>
      </c>
      <c r="F24" s="97">
        <f t="shared" si="2"/>
        <v>269</v>
      </c>
      <c r="G24" s="25">
        <v>266</v>
      </c>
      <c r="H24" s="25">
        <v>3</v>
      </c>
      <c r="I24" s="788" t="s">
        <v>343</v>
      </c>
      <c r="J24" s="789"/>
    </row>
    <row r="25" spans="1:10" ht="13.9" customHeight="1">
      <c r="A25" s="219" t="s">
        <v>596</v>
      </c>
      <c r="B25" s="220" t="s">
        <v>344</v>
      </c>
      <c r="C25" s="94">
        <f t="shared" si="8"/>
        <v>7066</v>
      </c>
      <c r="D25" s="23">
        <v>6674</v>
      </c>
      <c r="E25" s="23">
        <v>392</v>
      </c>
      <c r="F25" s="94">
        <f t="shared" si="2"/>
        <v>262</v>
      </c>
      <c r="G25" s="23">
        <v>261</v>
      </c>
      <c r="H25" s="23">
        <v>1</v>
      </c>
      <c r="I25" s="769" t="s">
        <v>346</v>
      </c>
      <c r="J25" s="770"/>
    </row>
    <row r="26" spans="1:10" ht="13.9" customHeight="1">
      <c r="A26" s="215" t="s">
        <v>597</v>
      </c>
      <c r="B26" s="216" t="s">
        <v>347</v>
      </c>
      <c r="C26" s="97">
        <f t="shared" si="8"/>
        <v>2673</v>
      </c>
      <c r="D26" s="25">
        <v>2673</v>
      </c>
      <c r="E26" s="25" t="s">
        <v>311</v>
      </c>
      <c r="F26" s="97">
        <f t="shared" si="2"/>
        <v>64</v>
      </c>
      <c r="G26" s="25">
        <v>62</v>
      </c>
      <c r="H26" s="25">
        <v>2</v>
      </c>
      <c r="I26" s="788" t="s">
        <v>348</v>
      </c>
      <c r="J26" s="789"/>
    </row>
    <row r="27" spans="1:10" ht="13.9" customHeight="1">
      <c r="A27" s="213" t="s">
        <v>46</v>
      </c>
      <c r="B27" s="214" t="s">
        <v>349</v>
      </c>
      <c r="C27" s="94">
        <f t="shared" si="8"/>
        <v>145331</v>
      </c>
      <c r="D27" s="23">
        <f t="shared" ref="D27:H27" si="9">+D28+D29</f>
        <v>143279</v>
      </c>
      <c r="E27" s="23">
        <f t="shared" si="9"/>
        <v>2052</v>
      </c>
      <c r="F27" s="94">
        <f t="shared" si="2"/>
        <v>2920</v>
      </c>
      <c r="G27" s="23">
        <f t="shared" si="9"/>
        <v>2915</v>
      </c>
      <c r="H27" s="23">
        <f t="shared" si="9"/>
        <v>5</v>
      </c>
      <c r="I27" s="790" t="s">
        <v>350</v>
      </c>
      <c r="J27" s="791"/>
    </row>
    <row r="28" spans="1:10" ht="20.45" customHeight="1">
      <c r="A28" s="215" t="s">
        <v>598</v>
      </c>
      <c r="B28" s="216" t="s">
        <v>351</v>
      </c>
      <c r="C28" s="97">
        <f t="shared" si="8"/>
        <v>49988</v>
      </c>
      <c r="D28" s="25">
        <v>49988</v>
      </c>
      <c r="E28" s="25" t="s">
        <v>311</v>
      </c>
      <c r="F28" s="97">
        <f t="shared" si="2"/>
        <v>719</v>
      </c>
      <c r="G28" s="25">
        <v>719</v>
      </c>
      <c r="H28" s="25" t="s">
        <v>311</v>
      </c>
      <c r="I28" s="788" t="s">
        <v>352</v>
      </c>
      <c r="J28" s="789"/>
    </row>
    <row r="29" spans="1:10" ht="13.9" customHeight="1">
      <c r="A29" s="219" t="s">
        <v>599</v>
      </c>
      <c r="B29" s="220" t="s">
        <v>353</v>
      </c>
      <c r="C29" s="94">
        <f t="shared" si="8"/>
        <v>95343</v>
      </c>
      <c r="D29" s="23">
        <v>93291</v>
      </c>
      <c r="E29" s="23">
        <v>2052</v>
      </c>
      <c r="F29" s="94">
        <f t="shared" si="2"/>
        <v>2201</v>
      </c>
      <c r="G29" s="23">
        <v>2196</v>
      </c>
      <c r="H29" s="23">
        <v>5</v>
      </c>
      <c r="I29" s="769" t="s">
        <v>354</v>
      </c>
      <c r="J29" s="770"/>
    </row>
    <row r="30" spans="1:10" ht="13.9" customHeight="1">
      <c r="A30" s="211" t="s">
        <v>50</v>
      </c>
      <c r="B30" s="212" t="s">
        <v>355</v>
      </c>
      <c r="C30" s="97">
        <f t="shared" si="8"/>
        <v>16467</v>
      </c>
      <c r="D30" s="25">
        <f t="shared" ref="D30:H30" si="10">+D31+D32</f>
        <v>16267</v>
      </c>
      <c r="E30" s="25">
        <f t="shared" si="10"/>
        <v>200</v>
      </c>
      <c r="F30" s="97">
        <f t="shared" si="2"/>
        <v>517</v>
      </c>
      <c r="G30" s="25">
        <f t="shared" si="10"/>
        <v>510</v>
      </c>
      <c r="H30" s="25">
        <f t="shared" si="10"/>
        <v>7</v>
      </c>
      <c r="I30" s="767" t="s">
        <v>356</v>
      </c>
      <c r="J30" s="768"/>
    </row>
    <row r="31" spans="1:10" s="188" customFormat="1" ht="13.9" customHeight="1">
      <c r="A31" s="219" t="s">
        <v>600</v>
      </c>
      <c r="B31" s="220" t="s">
        <v>357</v>
      </c>
      <c r="C31" s="94">
        <f t="shared" si="8"/>
        <v>15143</v>
      </c>
      <c r="D31" s="23">
        <v>14943</v>
      </c>
      <c r="E31" s="23">
        <v>200</v>
      </c>
      <c r="F31" s="94">
        <f t="shared" si="2"/>
        <v>476</v>
      </c>
      <c r="G31" s="23">
        <v>471</v>
      </c>
      <c r="H31" s="23">
        <v>5</v>
      </c>
      <c r="I31" s="769" t="s">
        <v>358</v>
      </c>
      <c r="J31" s="770"/>
    </row>
    <row r="32" spans="1:10" ht="13.9" customHeight="1">
      <c r="A32" s="215" t="s">
        <v>601</v>
      </c>
      <c r="B32" s="216" t="s">
        <v>359</v>
      </c>
      <c r="C32" s="97">
        <f t="shared" si="8"/>
        <v>1324</v>
      </c>
      <c r="D32" s="25">
        <v>1324</v>
      </c>
      <c r="E32" s="25" t="s">
        <v>311</v>
      </c>
      <c r="F32" s="97">
        <f t="shared" si="2"/>
        <v>41</v>
      </c>
      <c r="G32" s="25">
        <v>39</v>
      </c>
      <c r="H32" s="25">
        <v>2</v>
      </c>
      <c r="I32" s="788" t="s">
        <v>361</v>
      </c>
      <c r="J32" s="789"/>
    </row>
    <row r="33" spans="1:10" ht="13.9" customHeight="1">
      <c r="A33" s="213" t="s">
        <v>53</v>
      </c>
      <c r="B33" s="214" t="s">
        <v>362</v>
      </c>
      <c r="C33" s="94">
        <f t="shared" si="8"/>
        <v>141303</v>
      </c>
      <c r="D33" s="23">
        <f t="shared" ref="D33:H33" si="11">+D34+D35+D36</f>
        <v>133404</v>
      </c>
      <c r="E33" s="23">
        <f t="shared" si="11"/>
        <v>7899</v>
      </c>
      <c r="F33" s="94">
        <f t="shared" si="2"/>
        <v>7197</v>
      </c>
      <c r="G33" s="23">
        <f t="shared" si="11"/>
        <v>7178</v>
      </c>
      <c r="H33" s="23">
        <f t="shared" si="11"/>
        <v>19</v>
      </c>
      <c r="I33" s="790" t="s">
        <v>363</v>
      </c>
      <c r="J33" s="791"/>
    </row>
    <row r="34" spans="1:10" ht="13.9" customHeight="1">
      <c r="A34" s="215" t="s">
        <v>602</v>
      </c>
      <c r="B34" s="216" t="s">
        <v>364</v>
      </c>
      <c r="C34" s="97">
        <f t="shared" si="8"/>
        <v>9300</v>
      </c>
      <c r="D34" s="25">
        <v>9236</v>
      </c>
      <c r="E34" s="25">
        <v>64</v>
      </c>
      <c r="F34" s="97">
        <f t="shared" si="2"/>
        <v>332</v>
      </c>
      <c r="G34" s="25">
        <v>328</v>
      </c>
      <c r="H34" s="25">
        <v>4</v>
      </c>
      <c r="I34" s="788" t="s">
        <v>365</v>
      </c>
      <c r="J34" s="789"/>
    </row>
    <row r="35" spans="1:10" s="188" customFormat="1" ht="24.75" customHeight="1">
      <c r="A35" s="219" t="s">
        <v>603</v>
      </c>
      <c r="B35" s="220" t="s">
        <v>366</v>
      </c>
      <c r="C35" s="94">
        <f t="shared" si="8"/>
        <v>131452</v>
      </c>
      <c r="D35" s="23">
        <v>123617</v>
      </c>
      <c r="E35" s="23">
        <v>7835</v>
      </c>
      <c r="F35" s="94">
        <f t="shared" si="2"/>
        <v>6850</v>
      </c>
      <c r="G35" s="23">
        <v>6836</v>
      </c>
      <c r="H35" s="23">
        <v>14</v>
      </c>
      <c r="I35" s="769" t="s">
        <v>604</v>
      </c>
      <c r="J35" s="770"/>
    </row>
    <row r="36" spans="1:10" s="188" customFormat="1" ht="18.75" customHeight="1">
      <c r="A36" s="219" t="s">
        <v>605</v>
      </c>
      <c r="B36" s="491" t="s">
        <v>764</v>
      </c>
      <c r="C36" s="94">
        <f t="shared" si="8"/>
        <v>551</v>
      </c>
      <c r="D36" s="23">
        <v>551</v>
      </c>
      <c r="E36" s="23">
        <v>0</v>
      </c>
      <c r="F36" s="94">
        <f t="shared" si="2"/>
        <v>15</v>
      </c>
      <c r="G36" s="23">
        <v>14</v>
      </c>
      <c r="H36" s="23">
        <v>1</v>
      </c>
      <c r="I36" s="786" t="s">
        <v>765</v>
      </c>
      <c r="J36" s="787"/>
    </row>
    <row r="37" spans="1:10" ht="13.9" customHeight="1">
      <c r="A37" s="211" t="s">
        <v>56</v>
      </c>
      <c r="B37" s="212" t="s">
        <v>368</v>
      </c>
      <c r="C37" s="97">
        <f t="shared" si="8"/>
        <v>815</v>
      </c>
      <c r="D37" s="25">
        <f t="shared" ref="D37:H37" si="12">+D38</f>
        <v>815</v>
      </c>
      <c r="E37" s="25">
        <f t="shared" si="12"/>
        <v>0</v>
      </c>
      <c r="F37" s="97">
        <f t="shared" si="2"/>
        <v>70</v>
      </c>
      <c r="G37" s="25">
        <f t="shared" si="12"/>
        <v>69</v>
      </c>
      <c r="H37" s="25">
        <f t="shared" si="12"/>
        <v>1</v>
      </c>
      <c r="I37" s="767" t="s">
        <v>369</v>
      </c>
      <c r="J37" s="768"/>
    </row>
    <row r="38" spans="1:10" s="188" customFormat="1" ht="13.9" customHeight="1">
      <c r="A38" s="219" t="s">
        <v>606</v>
      </c>
      <c r="B38" s="220" t="s">
        <v>370</v>
      </c>
      <c r="C38" s="94">
        <f t="shared" si="8"/>
        <v>815</v>
      </c>
      <c r="D38" s="23">
        <v>815</v>
      </c>
      <c r="E38" s="23">
        <v>0</v>
      </c>
      <c r="F38" s="94">
        <f t="shared" si="2"/>
        <v>70</v>
      </c>
      <c r="G38" s="23">
        <v>69</v>
      </c>
      <c r="H38" s="23">
        <v>1</v>
      </c>
      <c r="I38" s="769" t="s">
        <v>371</v>
      </c>
      <c r="J38" s="770"/>
    </row>
    <row r="39" spans="1:10" ht="30.6" customHeight="1">
      <c r="A39" s="211" t="s">
        <v>57</v>
      </c>
      <c r="B39" s="212" t="s">
        <v>372</v>
      </c>
      <c r="C39" s="97">
        <f t="shared" si="8"/>
        <v>255497</v>
      </c>
      <c r="D39" s="25">
        <f t="shared" ref="D39:H39" si="13">+D40</f>
        <v>253051</v>
      </c>
      <c r="E39" s="25">
        <f t="shared" si="13"/>
        <v>2446</v>
      </c>
      <c r="F39" s="97">
        <f t="shared" si="2"/>
        <v>5989</v>
      </c>
      <c r="G39" s="25">
        <f t="shared" si="13"/>
        <v>5969</v>
      </c>
      <c r="H39" s="25">
        <f t="shared" si="13"/>
        <v>20</v>
      </c>
      <c r="I39" s="767" t="s">
        <v>373</v>
      </c>
      <c r="J39" s="768"/>
    </row>
    <row r="40" spans="1:10" s="188" customFormat="1" ht="13.9" customHeight="1">
      <c r="A40" s="219" t="s">
        <v>607</v>
      </c>
      <c r="B40" s="220" t="s">
        <v>374</v>
      </c>
      <c r="C40" s="94">
        <f t="shared" si="8"/>
        <v>255497</v>
      </c>
      <c r="D40" s="23">
        <v>253051</v>
      </c>
      <c r="E40" s="23">
        <v>2446</v>
      </c>
      <c r="F40" s="94">
        <f t="shared" si="2"/>
        <v>5989</v>
      </c>
      <c r="G40" s="23">
        <v>5969</v>
      </c>
      <c r="H40" s="23">
        <v>20</v>
      </c>
      <c r="I40" s="769" t="s">
        <v>375</v>
      </c>
      <c r="J40" s="770"/>
    </row>
    <row r="41" spans="1:10" ht="13.9" customHeight="1">
      <c r="A41" s="221" t="s">
        <v>58</v>
      </c>
      <c r="B41" s="36" t="s">
        <v>376</v>
      </c>
      <c r="C41" s="222">
        <f t="shared" si="8"/>
        <v>33924</v>
      </c>
      <c r="D41" s="160">
        <f t="shared" ref="D41:H41" si="14">+D42+D43</f>
        <v>32512</v>
      </c>
      <c r="E41" s="160">
        <f t="shared" si="14"/>
        <v>1412</v>
      </c>
      <c r="F41" s="97">
        <f t="shared" si="2"/>
        <v>1033</v>
      </c>
      <c r="G41" s="160">
        <f t="shared" si="14"/>
        <v>1023</v>
      </c>
      <c r="H41" s="160">
        <f t="shared" si="14"/>
        <v>10</v>
      </c>
      <c r="I41" s="794" t="s">
        <v>377</v>
      </c>
      <c r="J41" s="795"/>
    </row>
    <row r="42" spans="1:10" ht="20.45" customHeight="1">
      <c r="A42" s="219" t="s">
        <v>608</v>
      </c>
      <c r="B42" s="220" t="s">
        <v>378</v>
      </c>
      <c r="C42" s="94">
        <f t="shared" si="8"/>
        <v>21605</v>
      </c>
      <c r="D42" s="23">
        <v>20936</v>
      </c>
      <c r="E42" s="23">
        <v>669</v>
      </c>
      <c r="F42" s="94">
        <f t="shared" si="2"/>
        <v>607</v>
      </c>
      <c r="G42" s="23">
        <v>601</v>
      </c>
      <c r="H42" s="23">
        <v>6</v>
      </c>
      <c r="I42" s="769" t="s">
        <v>379</v>
      </c>
      <c r="J42" s="770"/>
    </row>
    <row r="43" spans="1:10" ht="13.9" customHeight="1">
      <c r="A43" s="215" t="s">
        <v>609</v>
      </c>
      <c r="B43" s="216" t="s">
        <v>380</v>
      </c>
      <c r="C43" s="97">
        <f t="shared" si="8"/>
        <v>12319</v>
      </c>
      <c r="D43" s="25">
        <v>11576</v>
      </c>
      <c r="E43" s="25">
        <v>743</v>
      </c>
      <c r="F43" s="97">
        <f t="shared" si="2"/>
        <v>426</v>
      </c>
      <c r="G43" s="25">
        <v>422</v>
      </c>
      <c r="H43" s="25">
        <v>4</v>
      </c>
      <c r="I43" s="788" t="s">
        <v>381</v>
      </c>
      <c r="J43" s="789"/>
    </row>
    <row r="44" spans="1:10" s="188" customFormat="1" ht="13.9" customHeight="1">
      <c r="A44" s="213" t="s">
        <v>60</v>
      </c>
      <c r="B44" s="214" t="s">
        <v>382</v>
      </c>
      <c r="C44" s="94">
        <f t="shared" si="8"/>
        <v>312148</v>
      </c>
      <c r="D44" s="23">
        <f t="shared" ref="D44:H44" si="15">+D45+D46</f>
        <v>288452</v>
      </c>
      <c r="E44" s="23">
        <f t="shared" si="15"/>
        <v>23696</v>
      </c>
      <c r="F44" s="94">
        <f t="shared" si="2"/>
        <v>3978</v>
      </c>
      <c r="G44" s="23">
        <f t="shared" si="15"/>
        <v>3899</v>
      </c>
      <c r="H44" s="23">
        <f t="shared" si="15"/>
        <v>79</v>
      </c>
      <c r="I44" s="790" t="s">
        <v>385</v>
      </c>
      <c r="J44" s="791"/>
    </row>
    <row r="45" spans="1:10" ht="13.9" customHeight="1">
      <c r="A45" s="215" t="s">
        <v>610</v>
      </c>
      <c r="B45" s="216" t="s">
        <v>386</v>
      </c>
      <c r="C45" s="97">
        <f t="shared" si="8"/>
        <v>306100</v>
      </c>
      <c r="D45" s="25">
        <v>282424</v>
      </c>
      <c r="E45" s="25">
        <v>23676</v>
      </c>
      <c r="F45" s="97">
        <f t="shared" si="2"/>
        <v>3925</v>
      </c>
      <c r="G45" s="25">
        <v>3847</v>
      </c>
      <c r="H45" s="25">
        <v>78</v>
      </c>
      <c r="I45" s="788" t="s">
        <v>388</v>
      </c>
      <c r="J45" s="789"/>
    </row>
    <row r="46" spans="1:10" s="188" customFormat="1" ht="13.9" customHeight="1">
      <c r="A46" s="219" t="s">
        <v>611</v>
      </c>
      <c r="B46" s="220" t="s">
        <v>389</v>
      </c>
      <c r="C46" s="94">
        <f t="shared" si="8"/>
        <v>6048</v>
      </c>
      <c r="D46" s="23">
        <v>6028</v>
      </c>
      <c r="E46" s="23">
        <v>20</v>
      </c>
      <c r="F46" s="94">
        <f t="shared" si="2"/>
        <v>53</v>
      </c>
      <c r="G46" s="23">
        <v>52</v>
      </c>
      <c r="H46" s="23">
        <v>1</v>
      </c>
      <c r="I46" s="769" t="s">
        <v>390</v>
      </c>
      <c r="J46" s="770"/>
    </row>
    <row r="47" spans="1:10" ht="13.9" customHeight="1">
      <c r="A47" s="211" t="s">
        <v>612</v>
      </c>
      <c r="B47" s="212" t="s">
        <v>391</v>
      </c>
      <c r="C47" s="97">
        <f t="shared" si="8"/>
        <v>429711</v>
      </c>
      <c r="D47" s="25">
        <v>271836</v>
      </c>
      <c r="E47" s="25">
        <v>157875</v>
      </c>
      <c r="F47" s="97">
        <f t="shared" si="2"/>
        <v>809</v>
      </c>
      <c r="G47" s="25">
        <v>672</v>
      </c>
      <c r="H47" s="25">
        <v>137</v>
      </c>
      <c r="I47" s="767" t="s">
        <v>613</v>
      </c>
      <c r="J47" s="768"/>
    </row>
    <row r="48" spans="1:10" s="188" customFormat="1" ht="13.9" customHeight="1">
      <c r="A48" s="213" t="s">
        <v>409</v>
      </c>
      <c r="B48" s="214" t="s">
        <v>393</v>
      </c>
      <c r="C48" s="94">
        <f t="shared" si="8"/>
        <v>2757169</v>
      </c>
      <c r="D48" s="23">
        <v>1793851</v>
      </c>
      <c r="E48" s="23">
        <v>963318</v>
      </c>
      <c r="F48" s="94">
        <f t="shared" si="2"/>
        <v>8919</v>
      </c>
      <c r="G48" s="23">
        <v>7340</v>
      </c>
      <c r="H48" s="23">
        <v>1579</v>
      </c>
      <c r="I48" s="790" t="s">
        <v>395</v>
      </c>
      <c r="J48" s="791"/>
    </row>
    <row r="49" spans="1:10" ht="20.45" customHeight="1">
      <c r="A49" s="211" t="s">
        <v>614</v>
      </c>
      <c r="B49" s="212" t="s">
        <v>396</v>
      </c>
      <c r="C49" s="97">
        <f t="shared" si="8"/>
        <v>5884</v>
      </c>
      <c r="D49" s="25">
        <f t="shared" ref="D49:H49" si="16">+D50</f>
        <v>5884</v>
      </c>
      <c r="E49" s="25" t="str">
        <f t="shared" si="16"/>
        <v>0</v>
      </c>
      <c r="F49" s="97">
        <f t="shared" si="2"/>
        <v>256</v>
      </c>
      <c r="G49" s="25">
        <f t="shared" si="16"/>
        <v>255</v>
      </c>
      <c r="H49" s="25" t="str">
        <f t="shared" si="16"/>
        <v>1</v>
      </c>
      <c r="I49" s="767" t="s">
        <v>397</v>
      </c>
      <c r="J49" s="768"/>
    </row>
    <row r="50" spans="1:10" ht="20.45" customHeight="1">
      <c r="A50" s="219" t="s">
        <v>615</v>
      </c>
      <c r="B50" s="220" t="s">
        <v>398</v>
      </c>
      <c r="C50" s="94">
        <f t="shared" si="8"/>
        <v>5884</v>
      </c>
      <c r="D50" s="23">
        <v>5884</v>
      </c>
      <c r="E50" s="23" t="s">
        <v>311</v>
      </c>
      <c r="F50" s="94">
        <f t="shared" si="2"/>
        <v>256</v>
      </c>
      <c r="G50" s="23">
        <v>255</v>
      </c>
      <c r="H50" s="23" t="s">
        <v>315</v>
      </c>
      <c r="I50" s="769" t="s">
        <v>399</v>
      </c>
      <c r="J50" s="770"/>
    </row>
    <row r="51" spans="1:10" s="188" customFormat="1">
      <c r="A51" s="211" t="s">
        <v>345</v>
      </c>
      <c r="B51" s="212" t="s">
        <v>400</v>
      </c>
      <c r="C51" s="97">
        <f t="shared" si="8"/>
        <v>291084</v>
      </c>
      <c r="D51" s="25">
        <f t="shared" ref="D51:H51" si="17">+D52+D53</f>
        <v>278271</v>
      </c>
      <c r="E51" s="25">
        <f t="shared" si="17"/>
        <v>12813</v>
      </c>
      <c r="F51" s="97">
        <f t="shared" si="2"/>
        <v>6777</v>
      </c>
      <c r="G51" s="25">
        <f t="shared" si="17"/>
        <v>6729</v>
      </c>
      <c r="H51" s="25">
        <f t="shared" si="17"/>
        <v>48</v>
      </c>
      <c r="I51" s="767" t="s">
        <v>401</v>
      </c>
      <c r="J51" s="768"/>
    </row>
    <row r="52" spans="1:10" ht="22.5" customHeight="1">
      <c r="A52" s="219" t="s">
        <v>616</v>
      </c>
      <c r="B52" s="220" t="s">
        <v>402</v>
      </c>
      <c r="C52" s="94">
        <f t="shared" si="8"/>
        <v>1336</v>
      </c>
      <c r="D52" s="23">
        <v>1336</v>
      </c>
      <c r="E52" s="23" t="s">
        <v>311</v>
      </c>
      <c r="F52" s="94">
        <f t="shared" si="2"/>
        <v>42</v>
      </c>
      <c r="G52" s="23">
        <v>42</v>
      </c>
      <c r="H52" s="23" t="s">
        <v>311</v>
      </c>
      <c r="I52" s="769" t="s">
        <v>403</v>
      </c>
      <c r="J52" s="770"/>
    </row>
    <row r="53" spans="1:10" s="188" customFormat="1" ht="13.9" customHeight="1">
      <c r="A53" s="215" t="s">
        <v>617</v>
      </c>
      <c r="B53" s="216" t="s">
        <v>404</v>
      </c>
      <c r="C53" s="97">
        <f t="shared" si="8"/>
        <v>289748</v>
      </c>
      <c r="D53" s="25">
        <v>276935</v>
      </c>
      <c r="E53" s="25">
        <v>12813</v>
      </c>
      <c r="F53" s="97">
        <f t="shared" si="2"/>
        <v>6735</v>
      </c>
      <c r="G53" s="25">
        <v>6687</v>
      </c>
      <c r="H53" s="25">
        <v>48</v>
      </c>
      <c r="I53" s="788" t="s">
        <v>405</v>
      </c>
      <c r="J53" s="789"/>
    </row>
    <row r="54" spans="1:10" ht="13.9" customHeight="1">
      <c r="A54" s="213" t="s">
        <v>432</v>
      </c>
      <c r="B54" s="214" t="s">
        <v>406</v>
      </c>
      <c r="C54" s="94">
        <f t="shared" si="8"/>
        <v>1084772</v>
      </c>
      <c r="D54" s="23">
        <f t="shared" ref="D54:H54" si="18">+D55+D56+D57+D58+D59</f>
        <v>1052266</v>
      </c>
      <c r="E54" s="23">
        <f t="shared" si="18"/>
        <v>32506</v>
      </c>
      <c r="F54" s="94">
        <f t="shared" si="2"/>
        <v>25096</v>
      </c>
      <c r="G54" s="23">
        <f t="shared" si="18"/>
        <v>24975</v>
      </c>
      <c r="H54" s="23">
        <f t="shared" si="18"/>
        <v>121</v>
      </c>
      <c r="I54" s="790" t="s">
        <v>407</v>
      </c>
      <c r="J54" s="791"/>
    </row>
    <row r="55" spans="1:10" s="188" customFormat="1" ht="13.9" customHeight="1">
      <c r="A55" s="215" t="s">
        <v>618</v>
      </c>
      <c r="B55" s="216" t="s">
        <v>408</v>
      </c>
      <c r="C55" s="97">
        <f t="shared" si="8"/>
        <v>61452</v>
      </c>
      <c r="D55" s="25">
        <v>60457</v>
      </c>
      <c r="E55" s="25">
        <v>995</v>
      </c>
      <c r="F55" s="97">
        <f t="shared" si="2"/>
        <v>1902</v>
      </c>
      <c r="G55" s="25">
        <v>1893</v>
      </c>
      <c r="H55" s="25">
        <v>9</v>
      </c>
      <c r="I55" s="788" t="s">
        <v>410</v>
      </c>
      <c r="J55" s="789"/>
    </row>
    <row r="56" spans="1:10" ht="13.9" customHeight="1">
      <c r="A56" s="219" t="s">
        <v>619</v>
      </c>
      <c r="B56" s="220" t="s">
        <v>411</v>
      </c>
      <c r="C56" s="94">
        <f t="shared" si="8"/>
        <v>108335</v>
      </c>
      <c r="D56" s="23">
        <v>95451</v>
      </c>
      <c r="E56" s="23">
        <v>12884</v>
      </c>
      <c r="F56" s="94">
        <f t="shared" si="2"/>
        <v>1604</v>
      </c>
      <c r="G56" s="23">
        <v>1565</v>
      </c>
      <c r="H56" s="23">
        <v>39</v>
      </c>
      <c r="I56" s="769" t="s">
        <v>412</v>
      </c>
      <c r="J56" s="770"/>
    </row>
    <row r="57" spans="1:10" s="188" customFormat="1" ht="13.9" customHeight="1">
      <c r="A57" s="215" t="s">
        <v>620</v>
      </c>
      <c r="B57" s="216" t="s">
        <v>413</v>
      </c>
      <c r="C57" s="97">
        <f t="shared" si="8"/>
        <v>736425</v>
      </c>
      <c r="D57" s="25">
        <v>718196</v>
      </c>
      <c r="E57" s="25">
        <v>18229</v>
      </c>
      <c r="F57" s="97">
        <f t="shared" si="2"/>
        <v>17064</v>
      </c>
      <c r="G57" s="25">
        <v>17005</v>
      </c>
      <c r="H57" s="25">
        <v>59</v>
      </c>
      <c r="I57" s="788" t="s">
        <v>414</v>
      </c>
      <c r="J57" s="789"/>
    </row>
    <row r="58" spans="1:10" ht="13.9" customHeight="1">
      <c r="A58" s="219" t="s">
        <v>621</v>
      </c>
      <c r="B58" s="220" t="s">
        <v>415</v>
      </c>
      <c r="C58" s="94">
        <f t="shared" si="8"/>
        <v>47644</v>
      </c>
      <c r="D58" s="23">
        <v>47644</v>
      </c>
      <c r="E58" s="23" t="s">
        <v>311</v>
      </c>
      <c r="F58" s="94">
        <f t="shared" si="2"/>
        <v>1429</v>
      </c>
      <c r="G58" s="23">
        <v>1419</v>
      </c>
      <c r="H58" s="23">
        <v>10</v>
      </c>
      <c r="I58" s="769" t="s">
        <v>416</v>
      </c>
      <c r="J58" s="770"/>
    </row>
    <row r="59" spans="1:10" s="188" customFormat="1" ht="13.9" customHeight="1">
      <c r="A59" s="215" t="s">
        <v>622</v>
      </c>
      <c r="B59" s="216" t="s">
        <v>417</v>
      </c>
      <c r="C59" s="97">
        <f t="shared" si="8"/>
        <v>130916</v>
      </c>
      <c r="D59" s="25">
        <v>130518</v>
      </c>
      <c r="E59" s="25">
        <v>398</v>
      </c>
      <c r="F59" s="97">
        <f t="shared" si="2"/>
        <v>3097</v>
      </c>
      <c r="G59" s="25">
        <v>3093</v>
      </c>
      <c r="H59" s="25">
        <v>4</v>
      </c>
      <c r="I59" s="788" t="s">
        <v>418</v>
      </c>
      <c r="J59" s="789"/>
    </row>
    <row r="60" spans="1:10" ht="13.9" customHeight="1">
      <c r="A60" s="213" t="s">
        <v>384</v>
      </c>
      <c r="B60" s="214" t="s">
        <v>419</v>
      </c>
      <c r="C60" s="94">
        <f t="shared" si="8"/>
        <v>1102470</v>
      </c>
      <c r="D60" s="23">
        <v>890225</v>
      </c>
      <c r="E60" s="23">
        <v>212245</v>
      </c>
      <c r="F60" s="94">
        <f t="shared" si="2"/>
        <v>4684</v>
      </c>
      <c r="G60" s="23">
        <v>4417</v>
      </c>
      <c r="H60" s="23">
        <v>267</v>
      </c>
      <c r="I60" s="790" t="s">
        <v>420</v>
      </c>
      <c r="J60" s="791"/>
    </row>
    <row r="61" spans="1:10" ht="24" customHeight="1">
      <c r="A61" s="213" t="s">
        <v>342</v>
      </c>
      <c r="B61" s="214" t="s">
        <v>421</v>
      </c>
      <c r="C61" s="94">
        <f t="shared" si="8"/>
        <v>1035270</v>
      </c>
      <c r="D61" s="23">
        <f t="shared" ref="D61:H61" si="19">+D62+D63+D64+D65</f>
        <v>1027647</v>
      </c>
      <c r="E61" s="23">
        <f t="shared" si="19"/>
        <v>7623</v>
      </c>
      <c r="F61" s="94">
        <f t="shared" si="2"/>
        <v>26213</v>
      </c>
      <c r="G61" s="23">
        <f t="shared" si="19"/>
        <v>26180</v>
      </c>
      <c r="H61" s="23">
        <f t="shared" si="19"/>
        <v>33</v>
      </c>
      <c r="I61" s="790" t="s">
        <v>422</v>
      </c>
      <c r="J61" s="791"/>
    </row>
    <row r="62" spans="1:10" s="188" customFormat="1" ht="13.9" customHeight="1">
      <c r="A62" s="215" t="s">
        <v>623</v>
      </c>
      <c r="B62" s="216" t="s">
        <v>423</v>
      </c>
      <c r="C62" s="97">
        <f t="shared" si="8"/>
        <v>975938</v>
      </c>
      <c r="D62" s="25">
        <v>968935</v>
      </c>
      <c r="E62" s="25">
        <v>7003</v>
      </c>
      <c r="F62" s="97">
        <f t="shared" si="2"/>
        <v>24637</v>
      </c>
      <c r="G62" s="25">
        <v>24607</v>
      </c>
      <c r="H62" s="25">
        <v>30</v>
      </c>
      <c r="I62" s="788" t="s">
        <v>424</v>
      </c>
      <c r="J62" s="789"/>
    </row>
    <row r="63" spans="1:10" ht="13.9" customHeight="1">
      <c r="A63" s="219" t="s">
        <v>624</v>
      </c>
      <c r="B63" s="220" t="s">
        <v>625</v>
      </c>
      <c r="C63" s="94">
        <f t="shared" si="8"/>
        <v>10612</v>
      </c>
      <c r="D63" s="23">
        <v>10612</v>
      </c>
      <c r="E63" s="23" t="s">
        <v>311</v>
      </c>
      <c r="F63" s="94">
        <f t="shared" si="2"/>
        <v>218</v>
      </c>
      <c r="G63" s="23">
        <v>218</v>
      </c>
      <c r="H63" s="23" t="s">
        <v>311</v>
      </c>
      <c r="I63" s="769" t="s">
        <v>426</v>
      </c>
      <c r="J63" s="770"/>
    </row>
    <row r="64" spans="1:10" s="188" customFormat="1" ht="13.9" customHeight="1">
      <c r="A64" s="215" t="s">
        <v>626</v>
      </c>
      <c r="B64" s="216" t="s">
        <v>427</v>
      </c>
      <c r="C64" s="97">
        <f t="shared" si="8"/>
        <v>29406</v>
      </c>
      <c r="D64" s="25">
        <v>28786</v>
      </c>
      <c r="E64" s="25">
        <v>620</v>
      </c>
      <c r="F64" s="97">
        <f t="shared" si="2"/>
        <v>786</v>
      </c>
      <c r="G64" s="25">
        <v>783</v>
      </c>
      <c r="H64" s="25">
        <v>3</v>
      </c>
      <c r="I64" s="788" t="s">
        <v>428</v>
      </c>
      <c r="J64" s="789"/>
    </row>
    <row r="65" spans="1:10" ht="13.9" customHeight="1">
      <c r="A65" s="219" t="s">
        <v>627</v>
      </c>
      <c r="B65" s="220" t="s">
        <v>429</v>
      </c>
      <c r="C65" s="94">
        <f t="shared" si="8"/>
        <v>19314</v>
      </c>
      <c r="D65" s="23">
        <v>19314</v>
      </c>
      <c r="E65" s="23" t="s">
        <v>311</v>
      </c>
      <c r="F65" s="94">
        <f t="shared" si="2"/>
        <v>572</v>
      </c>
      <c r="G65" s="23">
        <v>572</v>
      </c>
      <c r="H65" s="23" t="s">
        <v>311</v>
      </c>
      <c r="I65" s="769" t="s">
        <v>430</v>
      </c>
      <c r="J65" s="770"/>
    </row>
    <row r="66" spans="1:10" s="188" customFormat="1" ht="13.9" customHeight="1">
      <c r="A66" s="211" t="s">
        <v>307</v>
      </c>
      <c r="B66" s="212" t="s">
        <v>431</v>
      </c>
      <c r="C66" s="97">
        <f t="shared" si="8"/>
        <v>120547</v>
      </c>
      <c r="D66" s="25">
        <f t="shared" ref="D66:H66" si="20">+D67+D68+D69+D70+D71</f>
        <v>120353</v>
      </c>
      <c r="E66" s="25">
        <f t="shared" si="20"/>
        <v>194</v>
      </c>
      <c r="F66" s="97">
        <f t="shared" si="2"/>
        <v>2223</v>
      </c>
      <c r="G66" s="25">
        <f t="shared" si="20"/>
        <v>2206</v>
      </c>
      <c r="H66" s="25">
        <f t="shared" si="20"/>
        <v>17</v>
      </c>
      <c r="I66" s="767" t="s">
        <v>433</v>
      </c>
      <c r="J66" s="768"/>
    </row>
    <row r="67" spans="1:10" ht="23.45" customHeight="1">
      <c r="A67" s="219" t="s">
        <v>628</v>
      </c>
      <c r="B67" s="220" t="s">
        <v>629</v>
      </c>
      <c r="C67" s="94">
        <f t="shared" si="8"/>
        <v>31536</v>
      </c>
      <c r="D67" s="23">
        <v>31536</v>
      </c>
      <c r="E67" s="23" t="s">
        <v>311</v>
      </c>
      <c r="F67" s="94">
        <f t="shared" si="2"/>
        <v>658</v>
      </c>
      <c r="G67" s="23">
        <v>654</v>
      </c>
      <c r="H67" s="23">
        <v>4</v>
      </c>
      <c r="I67" s="769" t="s">
        <v>435</v>
      </c>
      <c r="J67" s="770"/>
    </row>
    <row r="68" spans="1:10" s="188" customFormat="1" ht="25.9" customHeight="1">
      <c r="A68" s="215" t="s">
        <v>630</v>
      </c>
      <c r="B68" s="216" t="s">
        <v>436</v>
      </c>
      <c r="C68" s="97">
        <f t="shared" si="8"/>
        <v>50260</v>
      </c>
      <c r="D68" s="25">
        <v>50106</v>
      </c>
      <c r="E68" s="25">
        <v>154</v>
      </c>
      <c r="F68" s="97">
        <f t="shared" si="2"/>
        <v>704</v>
      </c>
      <c r="G68" s="25">
        <v>703</v>
      </c>
      <c r="H68" s="25">
        <v>1</v>
      </c>
      <c r="I68" s="788" t="s">
        <v>437</v>
      </c>
      <c r="J68" s="789"/>
    </row>
    <row r="69" spans="1:10" ht="13.9" customHeight="1">
      <c r="A69" s="219" t="s">
        <v>631</v>
      </c>
      <c r="B69" s="220" t="s">
        <v>438</v>
      </c>
      <c r="C69" s="94">
        <f t="shared" si="8"/>
        <v>2194</v>
      </c>
      <c r="D69" s="23">
        <v>2154</v>
      </c>
      <c r="E69" s="23">
        <v>40</v>
      </c>
      <c r="F69" s="94">
        <f t="shared" si="2"/>
        <v>59</v>
      </c>
      <c r="G69" s="23">
        <v>58</v>
      </c>
      <c r="H69" s="23">
        <v>1</v>
      </c>
      <c r="I69" s="769" t="s">
        <v>439</v>
      </c>
      <c r="J69" s="770"/>
    </row>
    <row r="70" spans="1:10" ht="13.9" customHeight="1">
      <c r="A70" s="219" t="s">
        <v>632</v>
      </c>
      <c r="B70" s="491" t="s">
        <v>726</v>
      </c>
      <c r="C70" s="94">
        <f t="shared" si="8"/>
        <v>3814</v>
      </c>
      <c r="D70" s="23">
        <v>3814</v>
      </c>
      <c r="E70" s="23">
        <v>0</v>
      </c>
      <c r="F70" s="94">
        <f t="shared" si="2"/>
        <v>181</v>
      </c>
      <c r="G70" s="23">
        <v>170</v>
      </c>
      <c r="H70" s="23">
        <v>11</v>
      </c>
      <c r="I70" s="786" t="s">
        <v>763</v>
      </c>
      <c r="J70" s="787"/>
    </row>
    <row r="71" spans="1:10" s="188" customFormat="1" ht="13.9" customHeight="1">
      <c r="A71" s="215" t="s">
        <v>633</v>
      </c>
      <c r="B71" s="216" t="s">
        <v>440</v>
      </c>
      <c r="C71" s="97">
        <f t="shared" si="8"/>
        <v>32743</v>
      </c>
      <c r="D71" s="25">
        <v>32743</v>
      </c>
      <c r="E71" s="25" t="s">
        <v>311</v>
      </c>
      <c r="F71" s="97">
        <f t="shared" si="2"/>
        <v>621</v>
      </c>
      <c r="G71" s="25">
        <v>621</v>
      </c>
      <c r="H71" s="25" t="s">
        <v>311</v>
      </c>
      <c r="I71" s="788" t="s">
        <v>441</v>
      </c>
      <c r="J71" s="789"/>
    </row>
    <row r="72" spans="1:10" ht="13.9" customHeight="1">
      <c r="A72" s="213" t="s">
        <v>471</v>
      </c>
      <c r="B72" s="214" t="s">
        <v>442</v>
      </c>
      <c r="C72" s="94">
        <f t="shared" si="8"/>
        <v>71638</v>
      </c>
      <c r="D72" s="23">
        <f t="shared" ref="D72:H72" si="21">+D73</f>
        <v>71638</v>
      </c>
      <c r="E72" s="23" t="str">
        <f t="shared" si="21"/>
        <v>0</v>
      </c>
      <c r="F72" s="94">
        <f t="shared" si="2"/>
        <v>1731</v>
      </c>
      <c r="G72" s="23">
        <f t="shared" si="21"/>
        <v>1731</v>
      </c>
      <c r="H72" s="23" t="str">
        <f t="shared" si="21"/>
        <v>0</v>
      </c>
      <c r="I72" s="790" t="s">
        <v>443</v>
      </c>
      <c r="J72" s="791"/>
    </row>
    <row r="73" spans="1:10" s="188" customFormat="1" ht="45">
      <c r="A73" s="215" t="s">
        <v>634</v>
      </c>
      <c r="B73" s="216" t="s">
        <v>444</v>
      </c>
      <c r="C73" s="97">
        <f t="shared" si="8"/>
        <v>71638</v>
      </c>
      <c r="D73" s="25">
        <v>71638</v>
      </c>
      <c r="E73" s="25" t="s">
        <v>311</v>
      </c>
      <c r="F73" s="97">
        <f t="shared" si="2"/>
        <v>1731</v>
      </c>
      <c r="G73" s="25">
        <v>1731</v>
      </c>
      <c r="H73" s="25" t="s">
        <v>311</v>
      </c>
      <c r="I73" s="788" t="s">
        <v>445</v>
      </c>
      <c r="J73" s="789"/>
    </row>
    <row r="74" spans="1:10" s="188" customFormat="1" ht="15" customHeight="1">
      <c r="A74" s="211" t="s">
        <v>635</v>
      </c>
      <c r="B74" s="212" t="s">
        <v>636</v>
      </c>
      <c r="C74" s="97">
        <f t="shared" si="8"/>
        <v>10690</v>
      </c>
      <c r="D74" s="25">
        <f t="shared" ref="D74:H74" si="22">+D75+D76</f>
        <v>10575</v>
      </c>
      <c r="E74" s="25">
        <f t="shared" si="22"/>
        <v>115</v>
      </c>
      <c r="F74" s="97">
        <f t="shared" si="2"/>
        <v>423</v>
      </c>
      <c r="G74" s="25">
        <f t="shared" si="22"/>
        <v>420</v>
      </c>
      <c r="H74" s="25">
        <f t="shared" si="22"/>
        <v>3</v>
      </c>
      <c r="I74" s="767" t="s">
        <v>447</v>
      </c>
      <c r="J74" s="768"/>
    </row>
    <row r="75" spans="1:10" ht="20.45" customHeight="1">
      <c r="A75" s="219" t="s">
        <v>637</v>
      </c>
      <c r="B75" s="220" t="s">
        <v>448</v>
      </c>
      <c r="C75" s="94">
        <f t="shared" si="8"/>
        <v>9062</v>
      </c>
      <c r="D75" s="23">
        <v>8947</v>
      </c>
      <c r="E75" s="23">
        <v>115</v>
      </c>
      <c r="F75" s="94">
        <f t="shared" si="2"/>
        <v>384</v>
      </c>
      <c r="G75" s="23">
        <v>381</v>
      </c>
      <c r="H75" s="23">
        <v>3</v>
      </c>
      <c r="I75" s="769" t="s">
        <v>449</v>
      </c>
      <c r="J75" s="770"/>
    </row>
    <row r="76" spans="1:10" s="188" customFormat="1" ht="13.9" customHeight="1">
      <c r="A76" s="215" t="s">
        <v>586</v>
      </c>
      <c r="B76" s="216" t="s">
        <v>450</v>
      </c>
      <c r="C76" s="97">
        <f t="shared" si="8"/>
        <v>1628</v>
      </c>
      <c r="D76" s="25">
        <v>1628</v>
      </c>
      <c r="E76" s="25" t="s">
        <v>311</v>
      </c>
      <c r="F76" s="97">
        <f t="shared" si="2"/>
        <v>39</v>
      </c>
      <c r="G76" s="25" t="s">
        <v>451</v>
      </c>
      <c r="H76" s="25" t="s">
        <v>311</v>
      </c>
      <c r="I76" s="788" t="s">
        <v>452</v>
      </c>
      <c r="J76" s="789"/>
    </row>
    <row r="77" spans="1:10" s="188" customFormat="1" ht="13.9" customHeight="1">
      <c r="A77" s="213" t="s">
        <v>638</v>
      </c>
      <c r="B77" s="214" t="s">
        <v>453</v>
      </c>
      <c r="C77" s="94">
        <f t="shared" si="8"/>
        <v>42656</v>
      </c>
      <c r="D77" s="23">
        <f t="shared" ref="D77:H77" si="23">+D78+D79</f>
        <v>40194</v>
      </c>
      <c r="E77" s="23">
        <f t="shared" si="23"/>
        <v>2462</v>
      </c>
      <c r="F77" s="94">
        <f t="shared" si="2"/>
        <v>325</v>
      </c>
      <c r="G77" s="23">
        <f t="shared" si="23"/>
        <v>321</v>
      </c>
      <c r="H77" s="23">
        <f t="shared" si="23"/>
        <v>4</v>
      </c>
      <c r="I77" s="790" t="s">
        <v>454</v>
      </c>
      <c r="J77" s="791"/>
    </row>
    <row r="78" spans="1:10" s="55" customFormat="1" ht="13.9" customHeight="1">
      <c r="A78" s="215" t="s">
        <v>639</v>
      </c>
      <c r="B78" s="216" t="s">
        <v>455</v>
      </c>
      <c r="C78" s="97">
        <f t="shared" si="8"/>
        <v>40174</v>
      </c>
      <c r="D78" s="25">
        <v>37712</v>
      </c>
      <c r="E78" s="25">
        <v>2462</v>
      </c>
      <c r="F78" s="97">
        <f t="shared" ref="F78:F101" si="24">+H78+G78</f>
        <v>267</v>
      </c>
      <c r="G78" s="25">
        <v>263</v>
      </c>
      <c r="H78" s="25">
        <v>4</v>
      </c>
      <c r="I78" s="788" t="s">
        <v>456</v>
      </c>
      <c r="J78" s="789"/>
    </row>
    <row r="79" spans="1:10" s="188" customFormat="1" ht="13.9" customHeight="1">
      <c r="A79" s="219" t="s">
        <v>640</v>
      </c>
      <c r="B79" s="220" t="s">
        <v>457</v>
      </c>
      <c r="C79" s="94">
        <f t="shared" si="8"/>
        <v>2482</v>
      </c>
      <c r="D79" s="23">
        <v>2482</v>
      </c>
      <c r="E79" s="23" t="s">
        <v>311</v>
      </c>
      <c r="F79" s="94">
        <f t="shared" si="24"/>
        <v>58</v>
      </c>
      <c r="G79" s="23">
        <v>58</v>
      </c>
      <c r="H79" s="23" t="s">
        <v>311</v>
      </c>
      <c r="I79" s="769" t="s">
        <v>458</v>
      </c>
      <c r="J79" s="770"/>
    </row>
    <row r="80" spans="1:10" s="55" customFormat="1" ht="13.9" customHeight="1">
      <c r="A80" s="211" t="s">
        <v>544</v>
      </c>
      <c r="B80" s="212" t="s">
        <v>459</v>
      </c>
      <c r="C80" s="97">
        <f t="shared" si="8"/>
        <v>163860</v>
      </c>
      <c r="D80" s="25">
        <f t="shared" ref="D80:H80" si="25">+D81</f>
        <v>160050</v>
      </c>
      <c r="E80" s="25">
        <f t="shared" si="25"/>
        <v>3810</v>
      </c>
      <c r="F80" s="97">
        <f t="shared" si="24"/>
        <v>4542</v>
      </c>
      <c r="G80" s="25">
        <f t="shared" si="25"/>
        <v>4524</v>
      </c>
      <c r="H80" s="25">
        <f t="shared" si="25"/>
        <v>18</v>
      </c>
      <c r="I80" s="767" t="s">
        <v>460</v>
      </c>
      <c r="J80" s="768"/>
    </row>
    <row r="81" spans="1:10" s="188" customFormat="1" ht="13.9" customHeight="1">
      <c r="A81" s="219" t="s">
        <v>641</v>
      </c>
      <c r="B81" s="220" t="s">
        <v>459</v>
      </c>
      <c r="C81" s="94">
        <f t="shared" si="8"/>
        <v>163860</v>
      </c>
      <c r="D81" s="23">
        <v>160050</v>
      </c>
      <c r="E81" s="23">
        <v>3810</v>
      </c>
      <c r="F81" s="94">
        <f t="shared" si="24"/>
        <v>4542</v>
      </c>
      <c r="G81" s="23">
        <v>4524</v>
      </c>
      <c r="H81" s="23">
        <v>18</v>
      </c>
      <c r="I81" s="769" t="s">
        <v>461</v>
      </c>
      <c r="J81" s="770"/>
    </row>
    <row r="82" spans="1:10" ht="13.9" customHeight="1">
      <c r="A82" s="215" t="s">
        <v>360</v>
      </c>
      <c r="B82" s="216" t="s">
        <v>462</v>
      </c>
      <c r="C82" s="97">
        <f t="shared" si="8"/>
        <v>7908</v>
      </c>
      <c r="D82" s="25">
        <f t="shared" ref="D82:H82" si="26">+D83+D84</f>
        <v>7908</v>
      </c>
      <c r="E82" s="25">
        <f t="shared" si="26"/>
        <v>0</v>
      </c>
      <c r="F82" s="97">
        <f t="shared" si="24"/>
        <v>143</v>
      </c>
      <c r="G82" s="25">
        <f t="shared" si="26"/>
        <v>143</v>
      </c>
      <c r="H82" s="25">
        <f t="shared" si="26"/>
        <v>0</v>
      </c>
      <c r="I82" s="788" t="s">
        <v>463</v>
      </c>
      <c r="J82" s="789"/>
    </row>
    <row r="83" spans="1:10" s="188" customFormat="1" ht="13.9" customHeight="1">
      <c r="A83" s="219" t="s">
        <v>642</v>
      </c>
      <c r="B83" s="220" t="s">
        <v>464</v>
      </c>
      <c r="C83" s="94">
        <f t="shared" si="8"/>
        <v>5192</v>
      </c>
      <c r="D83" s="23">
        <v>5192</v>
      </c>
      <c r="E83" s="23" t="s">
        <v>311</v>
      </c>
      <c r="F83" s="94">
        <f t="shared" si="24"/>
        <v>81</v>
      </c>
      <c r="G83" s="23">
        <v>81</v>
      </c>
      <c r="H83" s="23" t="s">
        <v>311</v>
      </c>
      <c r="I83" s="769" t="s">
        <v>465</v>
      </c>
      <c r="J83" s="770"/>
    </row>
    <row r="84" spans="1:10" ht="13.9" customHeight="1">
      <c r="A84" s="215" t="s">
        <v>643</v>
      </c>
      <c r="B84" s="216" t="s">
        <v>466</v>
      </c>
      <c r="C84" s="97">
        <f t="shared" ref="C84:C101" si="27">+E84+D84</f>
        <v>2716</v>
      </c>
      <c r="D84" s="25">
        <v>2716</v>
      </c>
      <c r="E84" s="25" t="s">
        <v>311</v>
      </c>
      <c r="F84" s="97">
        <f t="shared" si="24"/>
        <v>62</v>
      </c>
      <c r="G84" s="25">
        <v>62</v>
      </c>
      <c r="H84" s="25">
        <v>0</v>
      </c>
      <c r="I84" s="788" t="s">
        <v>467</v>
      </c>
      <c r="J84" s="789"/>
    </row>
    <row r="85" spans="1:10" s="188" customFormat="1" ht="13.9" customHeight="1">
      <c r="A85" s="213" t="s">
        <v>394</v>
      </c>
      <c r="B85" s="214" t="s">
        <v>468</v>
      </c>
      <c r="C85" s="94">
        <f t="shared" si="27"/>
        <v>87531</v>
      </c>
      <c r="D85" s="23">
        <f t="shared" ref="D85:H85" si="28">+D86+D87+D88</f>
        <v>81914</v>
      </c>
      <c r="E85" s="23">
        <f t="shared" si="28"/>
        <v>5617</v>
      </c>
      <c r="F85" s="94">
        <f t="shared" si="24"/>
        <v>1653</v>
      </c>
      <c r="G85" s="23">
        <f t="shared" si="28"/>
        <v>1632</v>
      </c>
      <c r="H85" s="23">
        <f t="shared" si="28"/>
        <v>21</v>
      </c>
      <c r="I85" s="790" t="s">
        <v>469</v>
      </c>
      <c r="J85" s="791"/>
    </row>
    <row r="86" spans="1:10" ht="13.9" customHeight="1">
      <c r="A86" s="215" t="s">
        <v>644</v>
      </c>
      <c r="B86" s="216" t="s">
        <v>470</v>
      </c>
      <c r="C86" s="97">
        <f t="shared" si="27"/>
        <v>2649</v>
      </c>
      <c r="D86" s="25">
        <v>2649</v>
      </c>
      <c r="E86" s="25" t="s">
        <v>311</v>
      </c>
      <c r="F86" s="97">
        <f t="shared" si="24"/>
        <v>110</v>
      </c>
      <c r="G86" s="25">
        <v>110</v>
      </c>
      <c r="H86" s="25" t="s">
        <v>311</v>
      </c>
      <c r="I86" s="788" t="s">
        <v>472</v>
      </c>
      <c r="J86" s="789"/>
    </row>
    <row r="87" spans="1:10" s="188" customFormat="1" ht="13.9" customHeight="1">
      <c r="A87" s="219" t="s">
        <v>645</v>
      </c>
      <c r="B87" s="220" t="s">
        <v>473</v>
      </c>
      <c r="C87" s="94">
        <f t="shared" si="27"/>
        <v>30610</v>
      </c>
      <c r="D87" s="23">
        <v>30366</v>
      </c>
      <c r="E87" s="23">
        <v>244</v>
      </c>
      <c r="F87" s="94">
        <f t="shared" si="24"/>
        <v>1139</v>
      </c>
      <c r="G87" s="23">
        <v>1135</v>
      </c>
      <c r="H87" s="23">
        <v>4</v>
      </c>
      <c r="I87" s="769" t="s">
        <v>474</v>
      </c>
      <c r="J87" s="770"/>
    </row>
    <row r="88" spans="1:10" ht="13.9" customHeight="1">
      <c r="A88" s="223" t="s">
        <v>646</v>
      </c>
      <c r="B88" s="224" t="s">
        <v>477</v>
      </c>
      <c r="C88" s="222">
        <f t="shared" si="27"/>
        <v>54272</v>
      </c>
      <c r="D88" s="160">
        <v>48899</v>
      </c>
      <c r="E88" s="160">
        <v>5373</v>
      </c>
      <c r="F88" s="97">
        <f t="shared" si="24"/>
        <v>404</v>
      </c>
      <c r="G88" s="160">
        <v>387</v>
      </c>
      <c r="H88" s="160">
        <v>17</v>
      </c>
      <c r="I88" s="792" t="s">
        <v>478</v>
      </c>
      <c r="J88" s="793"/>
    </row>
    <row r="89" spans="1:10" ht="13.9" customHeight="1">
      <c r="A89" s="217" t="s">
        <v>479</v>
      </c>
      <c r="B89" s="218" t="s">
        <v>480</v>
      </c>
      <c r="C89" s="94">
        <f t="shared" si="27"/>
        <v>1383990</v>
      </c>
      <c r="D89" s="23">
        <f t="shared" ref="D89:H89" si="29">+D90</f>
        <v>628078</v>
      </c>
      <c r="E89" s="23">
        <f t="shared" si="29"/>
        <v>755912</v>
      </c>
      <c r="F89" s="94">
        <f t="shared" si="24"/>
        <v>4859</v>
      </c>
      <c r="G89" s="23">
        <f t="shared" si="29"/>
        <v>3405</v>
      </c>
      <c r="H89" s="23">
        <f t="shared" si="29"/>
        <v>1454</v>
      </c>
      <c r="I89" s="784" t="s">
        <v>481</v>
      </c>
      <c r="J89" s="785"/>
    </row>
    <row r="90" spans="1:10" ht="13.9" customHeight="1">
      <c r="A90" s="211" t="s">
        <v>647</v>
      </c>
      <c r="B90" s="212" t="s">
        <v>480</v>
      </c>
      <c r="C90" s="97">
        <f t="shared" si="27"/>
        <v>1383990</v>
      </c>
      <c r="D90" s="25">
        <v>628078</v>
      </c>
      <c r="E90" s="25">
        <v>755912</v>
      </c>
      <c r="F90" s="97">
        <f t="shared" si="24"/>
        <v>4859</v>
      </c>
      <c r="G90" s="25">
        <v>3405</v>
      </c>
      <c r="H90" s="25">
        <v>1454</v>
      </c>
      <c r="I90" s="767" t="s">
        <v>482</v>
      </c>
      <c r="J90" s="768"/>
    </row>
    <row r="91" spans="1:10" ht="24">
      <c r="A91" s="217" t="s">
        <v>483</v>
      </c>
      <c r="B91" s="218" t="s">
        <v>484</v>
      </c>
      <c r="C91" s="94">
        <f t="shared" si="27"/>
        <v>185863</v>
      </c>
      <c r="D91" s="23">
        <f t="shared" ref="D91:H91" si="30">+D92+D94+D99</f>
        <v>177572</v>
      </c>
      <c r="E91" s="23">
        <f t="shared" si="30"/>
        <v>8291</v>
      </c>
      <c r="F91" s="94">
        <f t="shared" si="24"/>
        <v>2506</v>
      </c>
      <c r="G91" s="23">
        <f t="shared" si="30"/>
        <v>2485</v>
      </c>
      <c r="H91" s="23">
        <f t="shared" si="30"/>
        <v>21</v>
      </c>
      <c r="I91" s="784" t="s">
        <v>485</v>
      </c>
      <c r="J91" s="785"/>
    </row>
    <row r="92" spans="1:10" ht="13.9" customHeight="1">
      <c r="A92" s="211" t="s">
        <v>387</v>
      </c>
      <c r="B92" s="212" t="s">
        <v>486</v>
      </c>
      <c r="C92" s="97">
        <f t="shared" si="27"/>
        <v>38243</v>
      </c>
      <c r="D92" s="25">
        <f t="shared" ref="D92:H92" si="31">+D93</f>
        <v>38243</v>
      </c>
      <c r="E92" s="25" t="str">
        <f t="shared" si="31"/>
        <v>0</v>
      </c>
      <c r="F92" s="97">
        <f t="shared" si="24"/>
        <v>691</v>
      </c>
      <c r="G92" s="25">
        <f t="shared" si="31"/>
        <v>691</v>
      </c>
      <c r="H92" s="25" t="str">
        <f t="shared" si="31"/>
        <v>0</v>
      </c>
      <c r="I92" s="767" t="s">
        <v>487</v>
      </c>
      <c r="J92" s="768"/>
    </row>
    <row r="93" spans="1:10">
      <c r="A93" s="219" t="s">
        <v>648</v>
      </c>
      <c r="B93" s="220" t="s">
        <v>486</v>
      </c>
      <c r="C93" s="94">
        <f t="shared" si="27"/>
        <v>38243</v>
      </c>
      <c r="D93" s="23">
        <v>38243</v>
      </c>
      <c r="E93" s="23" t="s">
        <v>311</v>
      </c>
      <c r="F93" s="94">
        <f t="shared" si="24"/>
        <v>691</v>
      </c>
      <c r="G93" s="23">
        <v>691</v>
      </c>
      <c r="H93" s="23" t="s">
        <v>311</v>
      </c>
      <c r="I93" s="769" t="s">
        <v>487</v>
      </c>
      <c r="J93" s="770"/>
    </row>
    <row r="94" spans="1:10" ht="22.5">
      <c r="A94" s="211" t="s">
        <v>383</v>
      </c>
      <c r="B94" s="212" t="s">
        <v>488</v>
      </c>
      <c r="C94" s="97">
        <f t="shared" si="27"/>
        <v>120373</v>
      </c>
      <c r="D94" s="25">
        <f t="shared" ref="D94:H94" si="32">+D95+D96+D97+D98</f>
        <v>112082</v>
      </c>
      <c r="E94" s="25">
        <f t="shared" si="32"/>
        <v>8291</v>
      </c>
      <c r="F94" s="97">
        <f t="shared" si="24"/>
        <v>1437</v>
      </c>
      <c r="G94" s="25">
        <f t="shared" si="32"/>
        <v>1418</v>
      </c>
      <c r="H94" s="25">
        <f t="shared" si="32"/>
        <v>19</v>
      </c>
      <c r="I94" s="767" t="s">
        <v>489</v>
      </c>
      <c r="J94" s="768"/>
    </row>
    <row r="95" spans="1:10" s="188" customFormat="1">
      <c r="A95" s="213" t="s">
        <v>649</v>
      </c>
      <c r="B95" s="491" t="s">
        <v>650</v>
      </c>
      <c r="C95" s="431">
        <f t="shared" si="27"/>
        <v>21957</v>
      </c>
      <c r="D95" s="492">
        <v>21209</v>
      </c>
      <c r="E95" s="492">
        <v>748</v>
      </c>
      <c r="F95" s="431">
        <f t="shared" si="24"/>
        <v>533</v>
      </c>
      <c r="G95" s="492">
        <v>531</v>
      </c>
      <c r="H95" s="492">
        <v>2</v>
      </c>
      <c r="I95" s="786" t="s">
        <v>651</v>
      </c>
      <c r="J95" s="787"/>
    </row>
    <row r="96" spans="1:10" ht="13.9" customHeight="1">
      <c r="A96" s="219" t="s">
        <v>652</v>
      </c>
      <c r="B96" s="220" t="s">
        <v>490</v>
      </c>
      <c r="C96" s="94">
        <f t="shared" si="27"/>
        <v>64370</v>
      </c>
      <c r="D96" s="23">
        <v>64109</v>
      </c>
      <c r="E96" s="23">
        <v>261</v>
      </c>
      <c r="F96" s="94">
        <f t="shared" si="24"/>
        <v>564</v>
      </c>
      <c r="G96" s="23">
        <v>560</v>
      </c>
      <c r="H96" s="23">
        <v>4</v>
      </c>
      <c r="I96" s="769" t="s">
        <v>491</v>
      </c>
      <c r="J96" s="770"/>
    </row>
    <row r="97" spans="1:10" ht="13.9" customHeight="1">
      <c r="A97" s="215" t="s">
        <v>653</v>
      </c>
      <c r="B97" s="216" t="s">
        <v>492</v>
      </c>
      <c r="C97" s="97">
        <f t="shared" si="27"/>
        <v>19682</v>
      </c>
      <c r="D97" s="25">
        <v>17227</v>
      </c>
      <c r="E97" s="25">
        <v>2455</v>
      </c>
      <c r="F97" s="97">
        <f t="shared" si="24"/>
        <v>149</v>
      </c>
      <c r="G97" s="25">
        <v>141</v>
      </c>
      <c r="H97" s="25">
        <v>8</v>
      </c>
      <c r="I97" s="788" t="s">
        <v>493</v>
      </c>
      <c r="J97" s="789"/>
    </row>
    <row r="98" spans="1:10" ht="13.9" customHeight="1">
      <c r="A98" s="219" t="s">
        <v>654</v>
      </c>
      <c r="B98" s="220" t="s">
        <v>494</v>
      </c>
      <c r="C98" s="94">
        <f t="shared" si="27"/>
        <v>14364</v>
      </c>
      <c r="D98" s="23">
        <v>9537</v>
      </c>
      <c r="E98" s="23">
        <v>4827</v>
      </c>
      <c r="F98" s="94">
        <f t="shared" si="24"/>
        <v>191</v>
      </c>
      <c r="G98" s="23">
        <v>186</v>
      </c>
      <c r="H98" s="23">
        <v>5</v>
      </c>
      <c r="I98" s="769" t="s">
        <v>495</v>
      </c>
      <c r="J98" s="770"/>
    </row>
    <row r="99" spans="1:10" ht="13.9" customHeight="1">
      <c r="A99" s="211" t="s">
        <v>451</v>
      </c>
      <c r="B99" s="212" t="s">
        <v>496</v>
      </c>
      <c r="C99" s="97">
        <f t="shared" si="27"/>
        <v>27247</v>
      </c>
      <c r="D99" s="25">
        <f t="shared" ref="D99:H99" si="33">+D100</f>
        <v>27247</v>
      </c>
      <c r="E99" s="25" t="str">
        <f t="shared" si="33"/>
        <v>0</v>
      </c>
      <c r="F99" s="97">
        <f t="shared" si="33"/>
        <v>378</v>
      </c>
      <c r="G99" s="25">
        <f t="shared" si="33"/>
        <v>376</v>
      </c>
      <c r="H99" s="25">
        <f t="shared" si="33"/>
        <v>2</v>
      </c>
      <c r="I99" s="767" t="s">
        <v>497</v>
      </c>
      <c r="J99" s="768"/>
    </row>
    <row r="100" spans="1:10" ht="13.9" customHeight="1">
      <c r="A100" s="219" t="s">
        <v>655</v>
      </c>
      <c r="B100" s="220" t="s">
        <v>496</v>
      </c>
      <c r="C100" s="94">
        <f t="shared" si="27"/>
        <v>27247</v>
      </c>
      <c r="D100" s="23">
        <v>27247</v>
      </c>
      <c r="E100" s="23" t="s">
        <v>311</v>
      </c>
      <c r="F100" s="94">
        <f t="shared" si="24"/>
        <v>378</v>
      </c>
      <c r="G100" s="23">
        <v>376</v>
      </c>
      <c r="H100" s="23">
        <v>2</v>
      </c>
      <c r="I100" s="769" t="s">
        <v>497</v>
      </c>
      <c r="J100" s="770"/>
    </row>
    <row r="101" spans="1:10" ht="30" customHeight="1">
      <c r="A101" s="771" t="s">
        <v>499</v>
      </c>
      <c r="B101" s="772"/>
      <c r="C101" s="225">
        <f t="shared" si="27"/>
        <v>21244655</v>
      </c>
      <c r="D101" s="226">
        <f t="shared" ref="D101:H101" si="34">+D11+D17+D89+D91</f>
        <v>14698128</v>
      </c>
      <c r="E101" s="226">
        <f t="shared" si="34"/>
        <v>6546527</v>
      </c>
      <c r="F101" s="225">
        <f t="shared" si="24"/>
        <v>157581</v>
      </c>
      <c r="G101" s="226">
        <f t="shared" si="34"/>
        <v>148290</v>
      </c>
      <c r="H101" s="226">
        <f t="shared" si="34"/>
        <v>9291</v>
      </c>
      <c r="I101" s="773" t="s">
        <v>500</v>
      </c>
      <c r="J101" s="774"/>
    </row>
  </sheetData>
  <mergeCells count="107">
    <mergeCell ref="A1:J1"/>
    <mergeCell ref="A2:J2"/>
    <mergeCell ref="A3:J3"/>
    <mergeCell ref="A4:J4"/>
    <mergeCell ref="A5:J5"/>
    <mergeCell ref="A6:B6"/>
    <mergeCell ref="C6:H6"/>
    <mergeCell ref="I6:J6"/>
    <mergeCell ref="C7:E7"/>
    <mergeCell ref="F7:H7"/>
    <mergeCell ref="C8:E8"/>
    <mergeCell ref="F8:H8"/>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89:J89"/>
    <mergeCell ref="I72:J72"/>
    <mergeCell ref="I73:J73"/>
    <mergeCell ref="I74:J74"/>
    <mergeCell ref="I75:J75"/>
    <mergeCell ref="I76:J76"/>
    <mergeCell ref="I77:J77"/>
    <mergeCell ref="I78:J78"/>
    <mergeCell ref="I79:J79"/>
    <mergeCell ref="I80:J80"/>
    <mergeCell ref="I99:J99"/>
    <mergeCell ref="I100:J100"/>
    <mergeCell ref="A101:B101"/>
    <mergeCell ref="I101:J101"/>
    <mergeCell ref="A7:A10"/>
    <mergeCell ref="B7:B10"/>
    <mergeCell ref="I7:J10"/>
    <mergeCell ref="I90:J90"/>
    <mergeCell ref="I91:J91"/>
    <mergeCell ref="I92:J92"/>
    <mergeCell ref="I93:J93"/>
    <mergeCell ref="I94:J94"/>
    <mergeCell ref="I95:J95"/>
    <mergeCell ref="I96:J96"/>
    <mergeCell ref="I97:J97"/>
    <mergeCell ref="I98:J98"/>
    <mergeCell ref="I81:J81"/>
    <mergeCell ref="I82:J82"/>
    <mergeCell ref="I83:J83"/>
    <mergeCell ref="I84:J84"/>
    <mergeCell ref="I85:J85"/>
    <mergeCell ref="I86:J86"/>
    <mergeCell ref="I87:J87"/>
    <mergeCell ref="I88:J88"/>
  </mergeCells>
  <printOptions horizontalCentered="1"/>
  <pageMargins left="0" right="0" top="0.196527777777778" bottom="0" header="0.51180555555555596" footer="0.51180555555555596"/>
  <pageSetup paperSize="9" scale="85" orientation="landscape" r:id="rId1"/>
  <headerFooter alignWithMargins="0"/>
  <rowBreaks count="3" manualBreakCount="3">
    <brk id="41" max="9" man="1"/>
    <brk id="60" max="9" man="1"/>
    <brk id="8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1"/>
  <sheetViews>
    <sheetView view="pageBreakPreview" topLeftCell="A67" zoomScaleNormal="100" zoomScaleSheetLayoutView="100" workbookViewId="0">
      <selection activeCell="A14" sqref="A14"/>
    </sheetView>
  </sheetViews>
  <sheetFormatPr defaultColWidth="8.88671875" defaultRowHeight="15"/>
  <cols>
    <col min="1" max="1" width="5.77734375" style="107" customWidth="1"/>
    <col min="2" max="2" width="37.6640625" style="55" customWidth="1"/>
    <col min="3" max="3" width="9.44140625" style="56" customWidth="1"/>
    <col min="4" max="9" width="7.6640625" style="57" customWidth="1"/>
    <col min="10" max="10" width="7.77734375" style="57" customWidth="1"/>
    <col min="11" max="11" width="8.5546875" style="57" customWidth="1"/>
    <col min="12" max="12" width="37.6640625" style="57" customWidth="1"/>
    <col min="13" max="13" width="5.77734375" style="57" customWidth="1"/>
    <col min="14" max="16384" width="8.88671875" style="57"/>
  </cols>
  <sheetData>
    <row r="1" spans="1:13" s="53" customFormat="1" ht="5.25" customHeight="1">
      <c r="A1" s="803"/>
      <c r="B1" s="803"/>
      <c r="C1" s="803"/>
      <c r="D1" s="803"/>
      <c r="E1" s="803"/>
      <c r="F1" s="803"/>
      <c r="G1" s="803"/>
      <c r="H1" s="803"/>
      <c r="I1" s="803"/>
      <c r="J1" s="803"/>
      <c r="K1" s="803"/>
      <c r="L1" s="803"/>
      <c r="M1" s="803"/>
    </row>
    <row r="2" spans="1:13" s="88" customFormat="1" ht="20.25">
      <c r="A2" s="720" t="s">
        <v>517</v>
      </c>
      <c r="B2" s="720"/>
      <c r="C2" s="720"/>
      <c r="D2" s="720"/>
      <c r="E2" s="720"/>
      <c r="F2" s="720"/>
      <c r="G2" s="720"/>
      <c r="H2" s="720"/>
      <c r="I2" s="720"/>
      <c r="J2" s="720"/>
      <c r="K2" s="720"/>
      <c r="L2" s="720"/>
      <c r="M2" s="720"/>
    </row>
    <row r="3" spans="1:13" s="88" customFormat="1" ht="20.25">
      <c r="A3" s="850" t="s">
        <v>588</v>
      </c>
      <c r="B3" s="850"/>
      <c r="C3" s="850"/>
      <c r="D3" s="850"/>
      <c r="E3" s="850"/>
      <c r="F3" s="850"/>
      <c r="G3" s="850"/>
      <c r="H3" s="850"/>
      <c r="I3" s="850"/>
      <c r="J3" s="850"/>
      <c r="K3" s="850"/>
      <c r="L3" s="850"/>
      <c r="M3" s="850"/>
    </row>
    <row r="4" spans="1:13" ht="15.75">
      <c r="A4" s="804" t="s">
        <v>518</v>
      </c>
      <c r="B4" s="804"/>
      <c r="C4" s="804"/>
      <c r="D4" s="804"/>
      <c r="E4" s="804"/>
      <c r="F4" s="804"/>
      <c r="G4" s="804"/>
      <c r="H4" s="804"/>
      <c r="I4" s="804"/>
      <c r="J4" s="804"/>
      <c r="K4" s="804"/>
      <c r="L4" s="804"/>
      <c r="M4" s="804"/>
    </row>
    <row r="5" spans="1:13" ht="15.75">
      <c r="A5" s="851" t="s">
        <v>565</v>
      </c>
      <c r="B5" s="851"/>
      <c r="C5" s="851"/>
      <c r="D5" s="851"/>
      <c r="E5" s="851"/>
      <c r="F5" s="851"/>
      <c r="G5" s="851"/>
      <c r="H5" s="851"/>
      <c r="I5" s="851"/>
      <c r="J5" s="851"/>
      <c r="K5" s="851"/>
      <c r="L5" s="851"/>
      <c r="M5" s="851"/>
    </row>
    <row r="6" spans="1:13" ht="18">
      <c r="A6" s="845" t="s">
        <v>656</v>
      </c>
      <c r="B6" s="845"/>
      <c r="C6" s="846">
        <v>2017</v>
      </c>
      <c r="D6" s="846"/>
      <c r="E6" s="846"/>
      <c r="F6" s="846"/>
      <c r="G6" s="846"/>
      <c r="H6" s="846"/>
      <c r="I6" s="846"/>
      <c r="J6" s="846"/>
      <c r="K6" s="846"/>
      <c r="L6" s="109"/>
      <c r="M6" s="110" t="s">
        <v>657</v>
      </c>
    </row>
    <row r="7" spans="1:13" ht="89.45" customHeight="1">
      <c r="A7" s="89" t="s">
        <v>521</v>
      </c>
      <c r="B7" s="90" t="s">
        <v>295</v>
      </c>
      <c r="C7" s="91" t="s">
        <v>522</v>
      </c>
      <c r="D7" s="108" t="s">
        <v>523</v>
      </c>
      <c r="E7" s="108" t="s">
        <v>524</v>
      </c>
      <c r="F7" s="108" t="s">
        <v>525</v>
      </c>
      <c r="G7" s="108" t="s">
        <v>526</v>
      </c>
      <c r="H7" s="108" t="s">
        <v>527</v>
      </c>
      <c r="I7" s="111" t="s">
        <v>528</v>
      </c>
      <c r="J7" s="91" t="s">
        <v>529</v>
      </c>
      <c r="K7" s="111" t="s">
        <v>530</v>
      </c>
      <c r="L7" s="847" t="s">
        <v>510</v>
      </c>
      <c r="M7" s="847"/>
    </row>
    <row r="8" spans="1:13" ht="13.9" customHeight="1" thickBot="1">
      <c r="A8" s="148" t="s">
        <v>305</v>
      </c>
      <c r="B8" s="149" t="s">
        <v>306</v>
      </c>
      <c r="C8" s="180">
        <f>+K8+J8+I8+H8+G8+F8+E8+D8</f>
        <v>10469028</v>
      </c>
      <c r="D8" s="180">
        <f t="shared" ref="D8:K8" si="0">+D9+D10+D12</f>
        <v>2422358</v>
      </c>
      <c r="E8" s="180">
        <f t="shared" si="0"/>
        <v>23343</v>
      </c>
      <c r="F8" s="180">
        <f t="shared" si="0"/>
        <v>969851</v>
      </c>
      <c r="G8" s="180">
        <f t="shared" si="0"/>
        <v>443467</v>
      </c>
      <c r="H8" s="180">
        <f t="shared" si="0"/>
        <v>545151</v>
      </c>
      <c r="I8" s="180">
        <f t="shared" si="0"/>
        <v>2552</v>
      </c>
      <c r="J8" s="180">
        <f t="shared" si="0"/>
        <v>2205688</v>
      </c>
      <c r="K8" s="180">
        <f t="shared" si="0"/>
        <v>3856618</v>
      </c>
      <c r="L8" s="848" t="s">
        <v>308</v>
      </c>
      <c r="M8" s="849"/>
    </row>
    <row r="9" spans="1:13" ht="13.9" customHeight="1" thickTop="1" thickBot="1">
      <c r="A9" s="33" t="s">
        <v>309</v>
      </c>
      <c r="B9" s="34" t="s">
        <v>310</v>
      </c>
      <c r="C9" s="198">
        <f t="shared" ref="C9:C72" si="1">+K9+J9+I9+H9+G9+F9+E9+D9</f>
        <v>8939833</v>
      </c>
      <c r="D9" s="198">
        <v>2369341</v>
      </c>
      <c r="E9" s="198">
        <v>18370</v>
      </c>
      <c r="F9" s="198">
        <v>854892</v>
      </c>
      <c r="G9" s="198">
        <v>437917</v>
      </c>
      <c r="H9" s="198">
        <v>527274</v>
      </c>
      <c r="I9" s="198" t="s">
        <v>311</v>
      </c>
      <c r="J9" s="198">
        <v>2111606</v>
      </c>
      <c r="K9" s="198">
        <v>2620433</v>
      </c>
      <c r="L9" s="821" t="s">
        <v>312</v>
      </c>
      <c r="M9" s="822"/>
    </row>
    <row r="10" spans="1:13" ht="13.9" customHeight="1" thickTop="1" thickBot="1">
      <c r="A10" s="150" t="s">
        <v>313</v>
      </c>
      <c r="B10" s="151" t="s">
        <v>314</v>
      </c>
      <c r="C10" s="199">
        <f>+K10+J10+I10+H10+G10+F10+E10+D10</f>
        <v>383537</v>
      </c>
      <c r="D10" s="199">
        <v>337</v>
      </c>
      <c r="E10" s="199">
        <v>387</v>
      </c>
      <c r="F10" s="199">
        <v>16501</v>
      </c>
      <c r="G10" s="199">
        <v>1849</v>
      </c>
      <c r="H10" s="199">
        <v>9186</v>
      </c>
      <c r="I10" s="199">
        <v>2352</v>
      </c>
      <c r="J10" s="199">
        <v>52262</v>
      </c>
      <c r="K10" s="199">
        <v>300663</v>
      </c>
      <c r="L10" s="841" t="s">
        <v>316</v>
      </c>
      <c r="M10" s="842"/>
    </row>
    <row r="11" spans="1:13" ht="13.9" customHeight="1" thickTop="1" thickBot="1">
      <c r="A11" s="152" t="s">
        <v>317</v>
      </c>
      <c r="B11" s="153" t="s">
        <v>318</v>
      </c>
      <c r="C11" s="198">
        <f t="shared" si="1"/>
        <v>383537</v>
      </c>
      <c r="D11" s="166">
        <v>337</v>
      </c>
      <c r="E11" s="166">
        <v>387</v>
      </c>
      <c r="F11" s="166">
        <v>16501</v>
      </c>
      <c r="G11" s="166">
        <v>1849</v>
      </c>
      <c r="H11" s="166">
        <v>9186</v>
      </c>
      <c r="I11" s="166">
        <v>2352</v>
      </c>
      <c r="J11" s="166">
        <v>52262</v>
      </c>
      <c r="K11" s="166">
        <v>300663</v>
      </c>
      <c r="L11" s="815" t="s">
        <v>319</v>
      </c>
      <c r="M11" s="816"/>
    </row>
    <row r="12" spans="1:13" ht="13.9" customHeight="1" thickTop="1" thickBot="1">
      <c r="A12" s="150" t="s">
        <v>320</v>
      </c>
      <c r="B12" s="151" t="s">
        <v>321</v>
      </c>
      <c r="C12" s="199">
        <f t="shared" si="1"/>
        <v>1145658</v>
      </c>
      <c r="D12" s="199">
        <v>52680</v>
      </c>
      <c r="E12" s="199">
        <v>4586</v>
      </c>
      <c r="F12" s="199">
        <v>98458</v>
      </c>
      <c r="G12" s="199">
        <v>3701</v>
      </c>
      <c r="H12" s="199">
        <v>8691</v>
      </c>
      <c r="I12" s="199">
        <v>200</v>
      </c>
      <c r="J12" s="199">
        <v>41820</v>
      </c>
      <c r="K12" s="199">
        <v>935522</v>
      </c>
      <c r="L12" s="827" t="s">
        <v>322</v>
      </c>
      <c r="M12" s="828"/>
    </row>
    <row r="13" spans="1:13" ht="13.9" customHeight="1" thickTop="1" thickBot="1">
      <c r="A13" s="152" t="s">
        <v>323</v>
      </c>
      <c r="B13" s="153" t="s">
        <v>324</v>
      </c>
      <c r="C13" s="198">
        <f t="shared" si="1"/>
        <v>1145658</v>
      </c>
      <c r="D13" s="166">
        <v>52680</v>
      </c>
      <c r="E13" s="166">
        <v>4586</v>
      </c>
      <c r="F13" s="166">
        <v>98458</v>
      </c>
      <c r="G13" s="166">
        <v>3701</v>
      </c>
      <c r="H13" s="166">
        <v>8691</v>
      </c>
      <c r="I13" s="166">
        <v>200</v>
      </c>
      <c r="J13" s="166">
        <v>41820</v>
      </c>
      <c r="K13" s="166">
        <v>935522</v>
      </c>
      <c r="L13" s="815" t="s">
        <v>325</v>
      </c>
      <c r="M13" s="816"/>
    </row>
    <row r="14" spans="1:13" ht="13.9" customHeight="1" thickTop="1" thickBot="1">
      <c r="A14" s="154" t="s">
        <v>326</v>
      </c>
      <c r="B14" s="155" t="s">
        <v>327</v>
      </c>
      <c r="C14" s="199">
        <f t="shared" si="1"/>
        <v>57098703</v>
      </c>
      <c r="D14" s="199">
        <f t="shared" ref="D14:K14" si="2">+D15+D24+D27+D30+D34+D36+D38+D41+D44+D45+D46+D48+D51+D57+D58+D63+D69+D71+D74+D77+D79+D82</f>
        <v>5808539</v>
      </c>
      <c r="E14" s="199">
        <f t="shared" si="2"/>
        <v>31511</v>
      </c>
      <c r="F14" s="199">
        <f t="shared" si="2"/>
        <v>929649</v>
      </c>
      <c r="G14" s="199">
        <f t="shared" si="2"/>
        <v>189129</v>
      </c>
      <c r="H14" s="199">
        <f t="shared" si="2"/>
        <v>1382264</v>
      </c>
      <c r="I14" s="199">
        <f t="shared" si="2"/>
        <v>353498</v>
      </c>
      <c r="J14" s="199">
        <f t="shared" si="2"/>
        <v>1459996</v>
      </c>
      <c r="K14" s="199">
        <f t="shared" si="2"/>
        <v>46944117</v>
      </c>
      <c r="L14" s="843" t="s">
        <v>328</v>
      </c>
      <c r="M14" s="844"/>
    </row>
    <row r="15" spans="1:13" ht="13.9" customHeight="1" thickTop="1" thickBot="1">
      <c r="A15" s="33" t="s">
        <v>45</v>
      </c>
      <c r="B15" s="34" t="s">
        <v>329</v>
      </c>
      <c r="C15" s="198">
        <f t="shared" si="1"/>
        <v>1159306</v>
      </c>
      <c r="D15" s="198">
        <f t="shared" ref="D15:K15" si="3">+D16+D17+D18+D19+D20+D21+D22+D23</f>
        <v>23339</v>
      </c>
      <c r="E15" s="198">
        <f t="shared" si="3"/>
        <v>3700</v>
      </c>
      <c r="F15" s="198">
        <f t="shared" si="3"/>
        <v>11531</v>
      </c>
      <c r="G15" s="198">
        <f t="shared" si="3"/>
        <v>7100</v>
      </c>
      <c r="H15" s="198">
        <f t="shared" si="3"/>
        <v>22807</v>
      </c>
      <c r="I15" s="198">
        <f t="shared" si="3"/>
        <v>106500</v>
      </c>
      <c r="J15" s="198">
        <f t="shared" si="3"/>
        <v>30839</v>
      </c>
      <c r="K15" s="198">
        <f t="shared" si="3"/>
        <v>953490</v>
      </c>
      <c r="L15" s="821" t="s">
        <v>330</v>
      </c>
      <c r="M15" s="822"/>
    </row>
    <row r="16" spans="1:13" ht="13.9" customHeight="1" thickTop="1" thickBot="1">
      <c r="A16" s="156" t="s">
        <v>591</v>
      </c>
      <c r="B16" s="157" t="s">
        <v>331</v>
      </c>
      <c r="C16" s="199">
        <f t="shared" si="1"/>
        <v>3393</v>
      </c>
      <c r="D16" s="168" t="s">
        <v>311</v>
      </c>
      <c r="E16" s="168" t="s">
        <v>311</v>
      </c>
      <c r="F16" s="168" t="s">
        <v>311</v>
      </c>
      <c r="G16" s="168" t="s">
        <v>311</v>
      </c>
      <c r="H16" s="168" t="s">
        <v>311</v>
      </c>
      <c r="I16" s="168" t="s">
        <v>311</v>
      </c>
      <c r="J16" s="168" t="s">
        <v>311</v>
      </c>
      <c r="K16" s="168">
        <v>3393</v>
      </c>
      <c r="L16" s="825" t="s">
        <v>332</v>
      </c>
      <c r="M16" s="826"/>
    </row>
    <row r="17" spans="1:13" ht="13.9" customHeight="1" thickTop="1" thickBot="1">
      <c r="A17" s="152" t="s">
        <v>592</v>
      </c>
      <c r="B17" s="153" t="s">
        <v>333</v>
      </c>
      <c r="C17" s="198">
        <f t="shared" si="1"/>
        <v>247374</v>
      </c>
      <c r="D17" s="166">
        <v>962</v>
      </c>
      <c r="E17" s="166">
        <v>96</v>
      </c>
      <c r="F17" s="166">
        <v>741</v>
      </c>
      <c r="G17" s="166">
        <v>282</v>
      </c>
      <c r="H17" s="166">
        <v>448</v>
      </c>
      <c r="I17" s="166">
        <v>1148</v>
      </c>
      <c r="J17" s="166">
        <v>579</v>
      </c>
      <c r="K17" s="166">
        <v>243118</v>
      </c>
      <c r="L17" s="815" t="s">
        <v>334</v>
      </c>
      <c r="M17" s="816"/>
    </row>
    <row r="18" spans="1:13" ht="13.9" customHeight="1" thickTop="1" thickBot="1">
      <c r="A18" s="156" t="s">
        <v>593</v>
      </c>
      <c r="B18" s="157" t="s">
        <v>335</v>
      </c>
      <c r="C18" s="199">
        <f t="shared" si="1"/>
        <v>225546</v>
      </c>
      <c r="D18" s="168">
        <v>9857</v>
      </c>
      <c r="E18" s="168">
        <v>548</v>
      </c>
      <c r="F18" s="168">
        <v>3791</v>
      </c>
      <c r="G18" s="168">
        <v>2828</v>
      </c>
      <c r="H18" s="168">
        <v>4596</v>
      </c>
      <c r="I18" s="168">
        <v>66132</v>
      </c>
      <c r="J18" s="168">
        <v>10201</v>
      </c>
      <c r="K18" s="168">
        <v>127593</v>
      </c>
      <c r="L18" s="825" t="s">
        <v>336</v>
      </c>
      <c r="M18" s="826"/>
    </row>
    <row r="19" spans="1:13" ht="13.9" customHeight="1" thickTop="1" thickBot="1">
      <c r="A19" s="152" t="s">
        <v>594</v>
      </c>
      <c r="B19" s="153" t="s">
        <v>337</v>
      </c>
      <c r="C19" s="198">
        <f t="shared" si="1"/>
        <v>266255</v>
      </c>
      <c r="D19" s="166">
        <v>4</v>
      </c>
      <c r="E19" s="166">
        <v>541</v>
      </c>
      <c r="F19" s="166">
        <v>3401</v>
      </c>
      <c r="G19" s="166">
        <v>1552</v>
      </c>
      <c r="H19" s="166">
        <v>4484</v>
      </c>
      <c r="I19" s="166">
        <v>14170</v>
      </c>
      <c r="J19" s="166">
        <v>7376</v>
      </c>
      <c r="K19" s="166">
        <v>234727</v>
      </c>
      <c r="L19" s="815" t="s">
        <v>338</v>
      </c>
      <c r="M19" s="816"/>
    </row>
    <row r="20" spans="1:13" ht="13.9" customHeight="1" thickTop="1" thickBot="1">
      <c r="A20" s="156" t="s">
        <v>562</v>
      </c>
      <c r="B20" s="157" t="s">
        <v>339</v>
      </c>
      <c r="C20" s="199">
        <f t="shared" si="1"/>
        <v>382164</v>
      </c>
      <c r="D20" s="168">
        <v>12238</v>
      </c>
      <c r="E20" s="168">
        <v>2406</v>
      </c>
      <c r="F20" s="168">
        <v>3083</v>
      </c>
      <c r="G20" s="168">
        <v>1733</v>
      </c>
      <c r="H20" s="168">
        <v>11700</v>
      </c>
      <c r="I20" s="168">
        <v>22499</v>
      </c>
      <c r="J20" s="168">
        <v>11329</v>
      </c>
      <c r="K20" s="168">
        <v>317176</v>
      </c>
      <c r="L20" s="825" t="s">
        <v>340</v>
      </c>
      <c r="M20" s="826"/>
    </row>
    <row r="21" spans="1:13" ht="13.9" customHeight="1" thickTop="1" thickBot="1">
      <c r="A21" s="152" t="s">
        <v>595</v>
      </c>
      <c r="B21" s="153" t="s">
        <v>341</v>
      </c>
      <c r="C21" s="198">
        <f t="shared" si="1"/>
        <v>14584</v>
      </c>
      <c r="D21" s="166">
        <v>132</v>
      </c>
      <c r="E21" s="166">
        <v>38</v>
      </c>
      <c r="F21" s="166">
        <v>101</v>
      </c>
      <c r="G21" s="166">
        <v>361</v>
      </c>
      <c r="H21" s="166">
        <v>722</v>
      </c>
      <c r="I21" s="166">
        <v>534</v>
      </c>
      <c r="J21" s="166">
        <v>632</v>
      </c>
      <c r="K21" s="166">
        <v>12064</v>
      </c>
      <c r="L21" s="815" t="s">
        <v>343</v>
      </c>
      <c r="M21" s="816"/>
    </row>
    <row r="22" spans="1:13" ht="13.9" customHeight="1" thickTop="1" thickBot="1">
      <c r="A22" s="156" t="s">
        <v>596</v>
      </c>
      <c r="B22" s="157" t="s">
        <v>344</v>
      </c>
      <c r="C22" s="199">
        <f t="shared" si="1"/>
        <v>9110</v>
      </c>
      <c r="D22" s="168">
        <v>146</v>
      </c>
      <c r="E22" s="168">
        <v>38</v>
      </c>
      <c r="F22" s="168">
        <v>253</v>
      </c>
      <c r="G22" s="168">
        <v>287</v>
      </c>
      <c r="H22" s="168">
        <v>743</v>
      </c>
      <c r="I22" s="168">
        <v>517</v>
      </c>
      <c r="J22" s="168">
        <v>422</v>
      </c>
      <c r="K22" s="168">
        <v>6704</v>
      </c>
      <c r="L22" s="825" t="s">
        <v>346</v>
      </c>
      <c r="M22" s="826"/>
    </row>
    <row r="23" spans="1:13" ht="13.9" customHeight="1" thickTop="1" thickBot="1">
      <c r="A23" s="152" t="s">
        <v>597</v>
      </c>
      <c r="B23" s="153" t="s">
        <v>347</v>
      </c>
      <c r="C23" s="198">
        <f t="shared" si="1"/>
        <v>10880</v>
      </c>
      <c r="D23" s="166">
        <v>0</v>
      </c>
      <c r="E23" s="166">
        <v>33</v>
      </c>
      <c r="F23" s="166">
        <v>161</v>
      </c>
      <c r="G23" s="166">
        <v>57</v>
      </c>
      <c r="H23" s="166">
        <v>114</v>
      </c>
      <c r="I23" s="166">
        <v>1500</v>
      </c>
      <c r="J23" s="166">
        <v>300</v>
      </c>
      <c r="K23" s="166">
        <v>8715</v>
      </c>
      <c r="L23" s="815" t="s">
        <v>348</v>
      </c>
      <c r="M23" s="816"/>
    </row>
    <row r="24" spans="1:13" ht="13.9" customHeight="1" thickTop="1" thickBot="1">
      <c r="A24" s="150" t="s">
        <v>46</v>
      </c>
      <c r="B24" s="151" t="s">
        <v>349</v>
      </c>
      <c r="C24" s="199">
        <f t="shared" si="1"/>
        <v>362990</v>
      </c>
      <c r="D24" s="199">
        <f t="shared" ref="D24:K24" si="4">+D25+D26</f>
        <v>60447</v>
      </c>
      <c r="E24" s="199">
        <f t="shared" si="4"/>
        <v>2036</v>
      </c>
      <c r="F24" s="199">
        <f t="shared" si="4"/>
        <v>7985</v>
      </c>
      <c r="G24" s="199">
        <f t="shared" si="4"/>
        <v>7743</v>
      </c>
      <c r="H24" s="199">
        <f t="shared" si="4"/>
        <v>8107</v>
      </c>
      <c r="I24" s="199">
        <f t="shared" si="4"/>
        <v>12080</v>
      </c>
      <c r="J24" s="199">
        <f t="shared" si="4"/>
        <v>25660</v>
      </c>
      <c r="K24" s="199">
        <f t="shared" si="4"/>
        <v>238932</v>
      </c>
      <c r="L24" s="827" t="s">
        <v>350</v>
      </c>
      <c r="M24" s="828"/>
    </row>
    <row r="25" spans="1:13" ht="24" thickTop="1" thickBot="1">
      <c r="A25" s="152" t="s">
        <v>598</v>
      </c>
      <c r="B25" s="153" t="s">
        <v>351</v>
      </c>
      <c r="C25" s="198">
        <f t="shared" si="1"/>
        <v>242948</v>
      </c>
      <c r="D25" s="166">
        <v>59705</v>
      </c>
      <c r="E25" s="166">
        <v>462</v>
      </c>
      <c r="F25" s="166">
        <v>4615</v>
      </c>
      <c r="G25" s="166">
        <v>2088</v>
      </c>
      <c r="H25" s="166">
        <v>1910</v>
      </c>
      <c r="I25" s="166">
        <v>4778</v>
      </c>
      <c r="J25" s="166">
        <v>15582</v>
      </c>
      <c r="K25" s="166">
        <v>153808</v>
      </c>
      <c r="L25" s="815" t="s">
        <v>352</v>
      </c>
      <c r="M25" s="816"/>
    </row>
    <row r="26" spans="1:13" ht="13.9" customHeight="1" thickTop="1" thickBot="1">
      <c r="A26" s="156" t="s">
        <v>599</v>
      </c>
      <c r="B26" s="157" t="s">
        <v>353</v>
      </c>
      <c r="C26" s="199">
        <f t="shared" si="1"/>
        <v>120042</v>
      </c>
      <c r="D26" s="168">
        <v>742</v>
      </c>
      <c r="E26" s="168">
        <v>1574</v>
      </c>
      <c r="F26" s="168">
        <v>3370</v>
      </c>
      <c r="G26" s="168">
        <v>5655</v>
      </c>
      <c r="H26" s="168">
        <v>6197</v>
      </c>
      <c r="I26" s="168">
        <v>7302</v>
      </c>
      <c r="J26" s="168">
        <v>10078</v>
      </c>
      <c r="K26" s="168">
        <v>85124</v>
      </c>
      <c r="L26" s="825" t="s">
        <v>354</v>
      </c>
      <c r="M26" s="826"/>
    </row>
    <row r="27" spans="1:13" ht="13.9" customHeight="1" thickTop="1" thickBot="1">
      <c r="A27" s="33" t="s">
        <v>50</v>
      </c>
      <c r="B27" s="34" t="s">
        <v>355</v>
      </c>
      <c r="C27" s="198">
        <f t="shared" si="1"/>
        <v>24467</v>
      </c>
      <c r="D27" s="198">
        <f t="shared" ref="D27:K27" si="5">+D28+D29</f>
        <v>4</v>
      </c>
      <c r="E27" s="198">
        <f t="shared" si="5"/>
        <v>152</v>
      </c>
      <c r="F27" s="198">
        <f t="shared" si="5"/>
        <v>727</v>
      </c>
      <c r="G27" s="198">
        <f t="shared" si="5"/>
        <v>220</v>
      </c>
      <c r="H27" s="198">
        <f t="shared" si="5"/>
        <v>470</v>
      </c>
      <c r="I27" s="198">
        <f t="shared" si="5"/>
        <v>22</v>
      </c>
      <c r="J27" s="198">
        <f t="shared" si="5"/>
        <v>602</v>
      </c>
      <c r="K27" s="198">
        <f t="shared" si="5"/>
        <v>22270</v>
      </c>
      <c r="L27" s="821" t="s">
        <v>356</v>
      </c>
      <c r="M27" s="822"/>
    </row>
    <row r="28" spans="1:13" s="188" customFormat="1" ht="13.9" customHeight="1" thickTop="1" thickBot="1">
      <c r="A28" s="156" t="s">
        <v>600</v>
      </c>
      <c r="B28" s="157" t="s">
        <v>357</v>
      </c>
      <c r="C28" s="199">
        <f t="shared" si="1"/>
        <v>23650</v>
      </c>
      <c r="D28" s="168">
        <v>4</v>
      </c>
      <c r="E28" s="168">
        <v>116</v>
      </c>
      <c r="F28" s="168">
        <v>705</v>
      </c>
      <c r="G28" s="168">
        <v>220</v>
      </c>
      <c r="H28" s="168">
        <v>398</v>
      </c>
      <c r="I28" s="168">
        <v>22</v>
      </c>
      <c r="J28" s="168">
        <v>569</v>
      </c>
      <c r="K28" s="168">
        <v>21616</v>
      </c>
      <c r="L28" s="825" t="s">
        <v>358</v>
      </c>
      <c r="M28" s="826"/>
    </row>
    <row r="29" spans="1:13" ht="13.9" customHeight="1" thickTop="1" thickBot="1">
      <c r="A29" s="152" t="s">
        <v>601</v>
      </c>
      <c r="B29" s="153" t="s">
        <v>359</v>
      </c>
      <c r="C29" s="198">
        <f t="shared" si="1"/>
        <v>817</v>
      </c>
      <c r="D29" s="166">
        <v>0</v>
      </c>
      <c r="E29" s="166">
        <v>36</v>
      </c>
      <c r="F29" s="166">
        <v>22</v>
      </c>
      <c r="G29" s="166">
        <v>0</v>
      </c>
      <c r="H29" s="166">
        <v>72</v>
      </c>
      <c r="I29" s="166">
        <v>0</v>
      </c>
      <c r="J29" s="166">
        <v>33</v>
      </c>
      <c r="K29" s="166">
        <v>654</v>
      </c>
      <c r="L29" s="815" t="s">
        <v>361</v>
      </c>
      <c r="M29" s="816"/>
    </row>
    <row r="30" spans="1:13" s="188" customFormat="1" ht="13.9" customHeight="1" thickTop="1" thickBot="1">
      <c r="A30" s="150" t="s">
        <v>53</v>
      </c>
      <c r="B30" s="151" t="s">
        <v>362</v>
      </c>
      <c r="C30" s="199">
        <f t="shared" si="1"/>
        <v>304072</v>
      </c>
      <c r="D30" s="199">
        <f t="shared" ref="D30:K30" si="6">+D31+D32+D33</f>
        <v>3254</v>
      </c>
      <c r="E30" s="199">
        <f t="shared" si="6"/>
        <v>888</v>
      </c>
      <c r="F30" s="199">
        <f t="shared" si="6"/>
        <v>1030</v>
      </c>
      <c r="G30" s="199">
        <f t="shared" si="6"/>
        <v>491</v>
      </c>
      <c r="H30" s="199">
        <f t="shared" si="6"/>
        <v>5401</v>
      </c>
      <c r="I30" s="199">
        <f t="shared" si="6"/>
        <v>2320</v>
      </c>
      <c r="J30" s="199">
        <f t="shared" si="6"/>
        <v>3153</v>
      </c>
      <c r="K30" s="199">
        <f t="shared" si="6"/>
        <v>287535</v>
      </c>
      <c r="L30" s="827" t="s">
        <v>363</v>
      </c>
      <c r="M30" s="828"/>
    </row>
    <row r="31" spans="1:13" ht="16.5" thickTop="1" thickBot="1">
      <c r="A31" s="152" t="s">
        <v>602</v>
      </c>
      <c r="B31" s="153" t="s">
        <v>364</v>
      </c>
      <c r="C31" s="198">
        <f t="shared" si="1"/>
        <v>10167</v>
      </c>
      <c r="D31" s="166">
        <v>12</v>
      </c>
      <c r="E31" s="166">
        <v>23</v>
      </c>
      <c r="F31" s="166">
        <v>141</v>
      </c>
      <c r="G31" s="166">
        <v>58</v>
      </c>
      <c r="H31" s="166">
        <v>424</v>
      </c>
      <c r="I31" s="166">
        <v>73</v>
      </c>
      <c r="J31" s="166">
        <v>27</v>
      </c>
      <c r="K31" s="166">
        <v>9409</v>
      </c>
      <c r="L31" s="815" t="s">
        <v>365</v>
      </c>
      <c r="M31" s="816"/>
    </row>
    <row r="32" spans="1:13" s="188" customFormat="1" ht="24" thickTop="1" thickBot="1">
      <c r="A32" s="156" t="s">
        <v>603</v>
      </c>
      <c r="B32" s="157" t="s">
        <v>366</v>
      </c>
      <c r="C32" s="199">
        <f t="shared" si="1"/>
        <v>293432</v>
      </c>
      <c r="D32" s="168">
        <v>3242</v>
      </c>
      <c r="E32" s="168">
        <v>863</v>
      </c>
      <c r="F32" s="168">
        <v>878</v>
      </c>
      <c r="G32" s="168">
        <v>431</v>
      </c>
      <c r="H32" s="168">
        <v>4959</v>
      </c>
      <c r="I32" s="168">
        <v>2182</v>
      </c>
      <c r="J32" s="168">
        <v>3126</v>
      </c>
      <c r="K32" s="168">
        <v>277751</v>
      </c>
      <c r="L32" s="825" t="s">
        <v>604</v>
      </c>
      <c r="M32" s="826"/>
    </row>
    <row r="33" spans="1:13" s="188" customFormat="1" ht="16.5" thickTop="1" thickBot="1">
      <c r="A33" s="156" t="s">
        <v>605</v>
      </c>
      <c r="B33" s="494" t="s">
        <v>764</v>
      </c>
      <c r="C33" s="199">
        <f t="shared" si="1"/>
        <v>473</v>
      </c>
      <c r="D33" s="168">
        <v>0</v>
      </c>
      <c r="E33" s="168">
        <v>2</v>
      </c>
      <c r="F33" s="168">
        <v>11</v>
      </c>
      <c r="G33" s="168">
        <v>2</v>
      </c>
      <c r="H33" s="168">
        <v>18</v>
      </c>
      <c r="I33" s="168">
        <v>65</v>
      </c>
      <c r="J33" s="168">
        <v>0</v>
      </c>
      <c r="K33" s="168">
        <v>375</v>
      </c>
      <c r="L33" s="839" t="s">
        <v>765</v>
      </c>
      <c r="M33" s="840"/>
    </row>
    <row r="34" spans="1:13" ht="13.9" customHeight="1" thickTop="1" thickBot="1">
      <c r="A34" s="33" t="s">
        <v>56</v>
      </c>
      <c r="B34" s="34" t="s">
        <v>368</v>
      </c>
      <c r="C34" s="198">
        <f t="shared" si="1"/>
        <v>9321</v>
      </c>
      <c r="D34" s="198">
        <f t="shared" ref="D34:K34" si="7">+D35</f>
        <v>0</v>
      </c>
      <c r="E34" s="198">
        <f t="shared" si="7"/>
        <v>0</v>
      </c>
      <c r="F34" s="198">
        <f t="shared" si="7"/>
        <v>0</v>
      </c>
      <c r="G34" s="198">
        <f t="shared" si="7"/>
        <v>7</v>
      </c>
      <c r="H34" s="198">
        <f t="shared" si="7"/>
        <v>63</v>
      </c>
      <c r="I34" s="198">
        <f t="shared" si="7"/>
        <v>30</v>
      </c>
      <c r="J34" s="198" t="str">
        <f t="shared" si="7"/>
        <v>0</v>
      </c>
      <c r="K34" s="198">
        <f t="shared" si="7"/>
        <v>9221</v>
      </c>
      <c r="L34" s="821" t="s">
        <v>369</v>
      </c>
      <c r="M34" s="822"/>
    </row>
    <row r="35" spans="1:13" s="188" customFormat="1" ht="24.75" customHeight="1" thickTop="1" thickBot="1">
      <c r="A35" s="156" t="s">
        <v>606</v>
      </c>
      <c r="B35" s="157" t="s">
        <v>370</v>
      </c>
      <c r="C35" s="199">
        <f t="shared" si="1"/>
        <v>9321</v>
      </c>
      <c r="D35" s="168">
        <v>0</v>
      </c>
      <c r="E35" s="168">
        <v>0</v>
      </c>
      <c r="F35" s="168">
        <v>0</v>
      </c>
      <c r="G35" s="168">
        <v>7</v>
      </c>
      <c r="H35" s="168">
        <v>63</v>
      </c>
      <c r="I35" s="168">
        <v>30</v>
      </c>
      <c r="J35" s="168" t="s">
        <v>311</v>
      </c>
      <c r="K35" s="168">
        <v>9221</v>
      </c>
      <c r="L35" s="825" t="s">
        <v>371</v>
      </c>
      <c r="M35" s="826"/>
    </row>
    <row r="36" spans="1:13" ht="18.75" customHeight="1" thickTop="1" thickBot="1">
      <c r="A36" s="33" t="s">
        <v>57</v>
      </c>
      <c r="B36" s="34" t="s">
        <v>372</v>
      </c>
      <c r="C36" s="198">
        <f t="shared" si="1"/>
        <v>199112</v>
      </c>
      <c r="D36" s="198">
        <f t="shared" ref="D36:K36" si="8">+D37</f>
        <v>992</v>
      </c>
      <c r="E36" s="198">
        <f t="shared" si="8"/>
        <v>924</v>
      </c>
      <c r="F36" s="198">
        <f t="shared" si="8"/>
        <v>2869</v>
      </c>
      <c r="G36" s="198">
        <f t="shared" si="8"/>
        <v>1900</v>
      </c>
      <c r="H36" s="198">
        <f t="shared" si="8"/>
        <v>7093</v>
      </c>
      <c r="I36" s="198">
        <f t="shared" si="8"/>
        <v>1585</v>
      </c>
      <c r="J36" s="198">
        <f t="shared" si="8"/>
        <v>4419</v>
      </c>
      <c r="K36" s="198">
        <f t="shared" si="8"/>
        <v>179330</v>
      </c>
      <c r="L36" s="821"/>
      <c r="M36" s="822"/>
    </row>
    <row r="37" spans="1:13" s="188" customFormat="1" ht="13.9" customHeight="1" thickTop="1" thickBot="1">
      <c r="A37" s="156" t="s">
        <v>607</v>
      </c>
      <c r="B37" s="157" t="s">
        <v>374</v>
      </c>
      <c r="C37" s="199">
        <f t="shared" si="1"/>
        <v>199112</v>
      </c>
      <c r="D37" s="168">
        <v>992</v>
      </c>
      <c r="E37" s="168">
        <v>924</v>
      </c>
      <c r="F37" s="168">
        <v>2869</v>
      </c>
      <c r="G37" s="168">
        <v>1900</v>
      </c>
      <c r="H37" s="168">
        <v>7093</v>
      </c>
      <c r="I37" s="168">
        <v>1585</v>
      </c>
      <c r="J37" s="168">
        <v>4419</v>
      </c>
      <c r="K37" s="168">
        <v>179330</v>
      </c>
      <c r="L37" s="825" t="s">
        <v>375</v>
      </c>
      <c r="M37" s="826"/>
    </row>
    <row r="38" spans="1:13" ht="13.9" customHeight="1" thickTop="1" thickBot="1">
      <c r="A38" s="33" t="s">
        <v>58</v>
      </c>
      <c r="B38" s="34" t="s">
        <v>376</v>
      </c>
      <c r="C38" s="198">
        <f t="shared" si="1"/>
        <v>118949</v>
      </c>
      <c r="D38" s="198">
        <f t="shared" ref="D38:K38" si="9">+D39+D40</f>
        <v>84</v>
      </c>
      <c r="E38" s="198">
        <f t="shared" si="9"/>
        <v>183</v>
      </c>
      <c r="F38" s="198">
        <f t="shared" si="9"/>
        <v>2048</v>
      </c>
      <c r="G38" s="198">
        <f t="shared" si="9"/>
        <v>551</v>
      </c>
      <c r="H38" s="198">
        <f t="shared" si="9"/>
        <v>1987</v>
      </c>
      <c r="I38" s="198">
        <f t="shared" si="9"/>
        <v>410</v>
      </c>
      <c r="J38" s="198">
        <f t="shared" si="9"/>
        <v>1659</v>
      </c>
      <c r="K38" s="198">
        <f t="shared" si="9"/>
        <v>112027</v>
      </c>
      <c r="L38" s="821" t="s">
        <v>377</v>
      </c>
      <c r="M38" s="822"/>
    </row>
    <row r="39" spans="1:13" s="188" customFormat="1" ht="24" thickTop="1" thickBot="1">
      <c r="A39" s="156" t="s">
        <v>608</v>
      </c>
      <c r="B39" s="157" t="s">
        <v>378</v>
      </c>
      <c r="C39" s="199">
        <f t="shared" si="1"/>
        <v>87654</v>
      </c>
      <c r="D39" s="168">
        <v>0</v>
      </c>
      <c r="E39" s="168">
        <v>77</v>
      </c>
      <c r="F39" s="168">
        <v>972</v>
      </c>
      <c r="G39" s="168">
        <v>301</v>
      </c>
      <c r="H39" s="168">
        <v>1533</v>
      </c>
      <c r="I39" s="168">
        <v>16</v>
      </c>
      <c r="J39" s="168">
        <v>450</v>
      </c>
      <c r="K39" s="168">
        <v>84305</v>
      </c>
      <c r="L39" s="825" t="s">
        <v>379</v>
      </c>
      <c r="M39" s="826"/>
    </row>
    <row r="40" spans="1:13" ht="13.9" customHeight="1" thickTop="1">
      <c r="A40" s="183" t="s">
        <v>609</v>
      </c>
      <c r="B40" s="184" t="s">
        <v>380</v>
      </c>
      <c r="C40" s="352">
        <f t="shared" si="1"/>
        <v>31295</v>
      </c>
      <c r="D40" s="182">
        <v>84</v>
      </c>
      <c r="E40" s="182">
        <v>106</v>
      </c>
      <c r="F40" s="182">
        <v>1076</v>
      </c>
      <c r="G40" s="182">
        <v>250</v>
      </c>
      <c r="H40" s="182">
        <v>454</v>
      </c>
      <c r="I40" s="182">
        <v>394</v>
      </c>
      <c r="J40" s="182">
        <v>1209</v>
      </c>
      <c r="K40" s="182">
        <v>27722</v>
      </c>
      <c r="L40" s="833" t="s">
        <v>381</v>
      </c>
      <c r="M40" s="834"/>
    </row>
    <row r="41" spans="1:13" s="188" customFormat="1" ht="13.9" customHeight="1" thickBot="1">
      <c r="A41" s="172" t="s">
        <v>60</v>
      </c>
      <c r="B41" s="173" t="s">
        <v>382</v>
      </c>
      <c r="C41" s="200">
        <f t="shared" si="1"/>
        <v>267119</v>
      </c>
      <c r="D41" s="200">
        <f t="shared" ref="D41:K41" si="10">+D42+D43</f>
        <v>2753</v>
      </c>
      <c r="E41" s="200">
        <f t="shared" si="10"/>
        <v>1573</v>
      </c>
      <c r="F41" s="200">
        <f t="shared" si="10"/>
        <v>7857</v>
      </c>
      <c r="G41" s="200">
        <f t="shared" si="10"/>
        <v>1560</v>
      </c>
      <c r="H41" s="200">
        <f t="shared" si="10"/>
        <v>8705</v>
      </c>
      <c r="I41" s="200">
        <f t="shared" si="10"/>
        <v>1795</v>
      </c>
      <c r="J41" s="200">
        <f t="shared" si="10"/>
        <v>3385</v>
      </c>
      <c r="K41" s="200">
        <f t="shared" si="10"/>
        <v>239491</v>
      </c>
      <c r="L41" s="837" t="s">
        <v>385</v>
      </c>
      <c r="M41" s="838"/>
    </row>
    <row r="42" spans="1:13" ht="13.9" customHeight="1" thickTop="1" thickBot="1">
      <c r="A42" s="152" t="s">
        <v>610</v>
      </c>
      <c r="B42" s="153" t="s">
        <v>386</v>
      </c>
      <c r="C42" s="198">
        <f t="shared" si="1"/>
        <v>249537</v>
      </c>
      <c r="D42" s="166">
        <v>2753</v>
      </c>
      <c r="E42" s="166">
        <v>1535</v>
      </c>
      <c r="F42" s="166">
        <v>7857</v>
      </c>
      <c r="G42" s="166">
        <v>1557</v>
      </c>
      <c r="H42" s="166">
        <v>8626</v>
      </c>
      <c r="I42" s="166">
        <v>1795</v>
      </c>
      <c r="J42" s="166">
        <v>3345</v>
      </c>
      <c r="K42" s="166">
        <v>222069</v>
      </c>
      <c r="L42" s="815" t="s">
        <v>388</v>
      </c>
      <c r="M42" s="816"/>
    </row>
    <row r="43" spans="1:13" s="188" customFormat="1" ht="13.9" customHeight="1" thickTop="1" thickBot="1">
      <c r="A43" s="156" t="s">
        <v>611</v>
      </c>
      <c r="B43" s="157" t="s">
        <v>389</v>
      </c>
      <c r="C43" s="199">
        <f t="shared" si="1"/>
        <v>17582</v>
      </c>
      <c r="D43" s="168">
        <v>0</v>
      </c>
      <c r="E43" s="168">
        <v>38</v>
      </c>
      <c r="F43" s="168">
        <v>0</v>
      </c>
      <c r="G43" s="168">
        <v>3</v>
      </c>
      <c r="H43" s="168">
        <v>79</v>
      </c>
      <c r="I43" s="168">
        <v>0</v>
      </c>
      <c r="J43" s="168">
        <v>40</v>
      </c>
      <c r="K43" s="168">
        <v>17422</v>
      </c>
      <c r="L43" s="825" t="s">
        <v>390</v>
      </c>
      <c r="M43" s="826"/>
    </row>
    <row r="44" spans="1:13" ht="13.9" customHeight="1" thickTop="1" thickBot="1">
      <c r="A44" s="33" t="s">
        <v>612</v>
      </c>
      <c r="B44" s="34" t="s">
        <v>391</v>
      </c>
      <c r="C44" s="198">
        <f t="shared" si="1"/>
        <v>21833893</v>
      </c>
      <c r="D44" s="198">
        <v>1918462</v>
      </c>
      <c r="E44" s="198">
        <v>22</v>
      </c>
      <c r="F44" s="198">
        <v>80134</v>
      </c>
      <c r="G44" s="198">
        <v>20611</v>
      </c>
      <c r="H44" s="198">
        <v>146120</v>
      </c>
      <c r="I44" s="198">
        <v>5875</v>
      </c>
      <c r="J44" s="198">
        <v>97861</v>
      </c>
      <c r="K44" s="198">
        <v>19564808</v>
      </c>
      <c r="L44" s="821" t="s">
        <v>613</v>
      </c>
      <c r="M44" s="822"/>
    </row>
    <row r="45" spans="1:13" s="188" customFormat="1" ht="16.5" thickTop="1" thickBot="1">
      <c r="A45" s="150" t="s">
        <v>409</v>
      </c>
      <c r="B45" s="151" t="s">
        <v>393</v>
      </c>
      <c r="C45" s="199">
        <f t="shared" si="1"/>
        <v>11348041</v>
      </c>
      <c r="D45" s="199">
        <v>1114827</v>
      </c>
      <c r="E45" s="199">
        <v>5376</v>
      </c>
      <c r="F45" s="199">
        <v>185554</v>
      </c>
      <c r="G45" s="199">
        <v>78294</v>
      </c>
      <c r="H45" s="199">
        <v>430231</v>
      </c>
      <c r="I45" s="199">
        <v>156858</v>
      </c>
      <c r="J45" s="199">
        <v>238814</v>
      </c>
      <c r="K45" s="199">
        <v>9138087</v>
      </c>
      <c r="L45" s="827" t="s">
        <v>395</v>
      </c>
      <c r="M45" s="828"/>
    </row>
    <row r="46" spans="1:13" ht="24" thickTop="1" thickBot="1">
      <c r="A46" s="33" t="s">
        <v>614</v>
      </c>
      <c r="B46" s="34" t="s">
        <v>396</v>
      </c>
      <c r="C46" s="198">
        <f t="shared" si="1"/>
        <v>27853</v>
      </c>
      <c r="D46" s="198">
        <f t="shared" ref="D46:K46" si="11">+D47</f>
        <v>7743</v>
      </c>
      <c r="E46" s="198">
        <f t="shared" si="11"/>
        <v>6</v>
      </c>
      <c r="F46" s="198">
        <f t="shared" si="11"/>
        <v>891</v>
      </c>
      <c r="G46" s="198">
        <f t="shared" si="11"/>
        <v>281</v>
      </c>
      <c r="H46" s="198">
        <f t="shared" si="11"/>
        <v>179</v>
      </c>
      <c r="I46" s="198">
        <f t="shared" si="11"/>
        <v>11978</v>
      </c>
      <c r="J46" s="198">
        <f t="shared" si="11"/>
        <v>19</v>
      </c>
      <c r="K46" s="198">
        <f t="shared" si="11"/>
        <v>6756</v>
      </c>
      <c r="L46" s="821" t="s">
        <v>397</v>
      </c>
      <c r="M46" s="822"/>
    </row>
    <row r="47" spans="1:13" ht="24" thickTop="1" thickBot="1">
      <c r="A47" s="156" t="s">
        <v>615</v>
      </c>
      <c r="B47" s="157" t="s">
        <v>398</v>
      </c>
      <c r="C47" s="199">
        <f t="shared" si="1"/>
        <v>27853</v>
      </c>
      <c r="D47" s="168">
        <v>7743</v>
      </c>
      <c r="E47" s="168">
        <v>6</v>
      </c>
      <c r="F47" s="168">
        <v>891</v>
      </c>
      <c r="G47" s="168">
        <v>281</v>
      </c>
      <c r="H47" s="168">
        <v>179</v>
      </c>
      <c r="I47" s="168">
        <v>11978</v>
      </c>
      <c r="J47" s="168">
        <v>19</v>
      </c>
      <c r="K47" s="168">
        <v>6756</v>
      </c>
      <c r="L47" s="825" t="s">
        <v>399</v>
      </c>
      <c r="M47" s="826"/>
    </row>
    <row r="48" spans="1:13" ht="16.5" thickTop="1" thickBot="1">
      <c r="A48" s="33" t="s">
        <v>345</v>
      </c>
      <c r="B48" s="34" t="s">
        <v>400</v>
      </c>
      <c r="C48" s="198">
        <f t="shared" si="1"/>
        <v>1208134</v>
      </c>
      <c r="D48" s="198">
        <f t="shared" ref="D48:K48" si="12">+D49+D50</f>
        <v>24888</v>
      </c>
      <c r="E48" s="198">
        <f t="shared" si="12"/>
        <v>1694</v>
      </c>
      <c r="F48" s="198">
        <f t="shared" si="12"/>
        <v>18395</v>
      </c>
      <c r="G48" s="198">
        <f t="shared" si="12"/>
        <v>2752</v>
      </c>
      <c r="H48" s="198">
        <f t="shared" si="12"/>
        <v>22163</v>
      </c>
      <c r="I48" s="198">
        <f t="shared" si="12"/>
        <v>8451</v>
      </c>
      <c r="J48" s="198">
        <f t="shared" si="12"/>
        <v>7349</v>
      </c>
      <c r="K48" s="198">
        <f t="shared" si="12"/>
        <v>1122442</v>
      </c>
      <c r="L48" s="821" t="s">
        <v>401</v>
      </c>
      <c r="M48" s="822"/>
    </row>
    <row r="49" spans="1:13" ht="24" thickTop="1" thickBot="1">
      <c r="A49" s="156" t="s">
        <v>616</v>
      </c>
      <c r="B49" s="157" t="s">
        <v>402</v>
      </c>
      <c r="C49" s="199">
        <f t="shared" si="1"/>
        <v>3621</v>
      </c>
      <c r="D49" s="168">
        <v>1</v>
      </c>
      <c r="E49" s="168">
        <v>34</v>
      </c>
      <c r="F49" s="168">
        <v>74</v>
      </c>
      <c r="G49" s="168">
        <v>8</v>
      </c>
      <c r="H49" s="168">
        <v>40</v>
      </c>
      <c r="I49" s="168">
        <v>14</v>
      </c>
      <c r="J49" s="168">
        <v>32</v>
      </c>
      <c r="K49" s="168">
        <v>3418</v>
      </c>
      <c r="L49" s="825" t="s">
        <v>403</v>
      </c>
      <c r="M49" s="826"/>
    </row>
    <row r="50" spans="1:13" ht="13.9" customHeight="1" thickTop="1" thickBot="1">
      <c r="A50" s="152" t="s">
        <v>617</v>
      </c>
      <c r="B50" s="153" t="s">
        <v>404</v>
      </c>
      <c r="C50" s="198">
        <f t="shared" si="1"/>
        <v>1204513</v>
      </c>
      <c r="D50" s="166">
        <v>24887</v>
      </c>
      <c r="E50" s="166">
        <v>1660</v>
      </c>
      <c r="F50" s="166">
        <v>18321</v>
      </c>
      <c r="G50" s="166">
        <v>2744</v>
      </c>
      <c r="H50" s="166">
        <v>22123</v>
      </c>
      <c r="I50" s="166">
        <v>8437</v>
      </c>
      <c r="J50" s="166">
        <v>7317</v>
      </c>
      <c r="K50" s="166">
        <v>1119024</v>
      </c>
      <c r="L50" s="815" t="s">
        <v>405</v>
      </c>
      <c r="M50" s="816"/>
    </row>
    <row r="51" spans="1:13" ht="13.9" customHeight="1" thickTop="1" thickBot="1">
      <c r="A51" s="150" t="s">
        <v>432</v>
      </c>
      <c r="B51" s="151" t="s">
        <v>406</v>
      </c>
      <c r="C51" s="199">
        <f t="shared" si="1"/>
        <v>6055117</v>
      </c>
      <c r="D51" s="199">
        <f t="shared" ref="D51:K51" si="13">+D52+D53+D54+D55+D56</f>
        <v>141722</v>
      </c>
      <c r="E51" s="199">
        <f t="shared" si="13"/>
        <v>6535</v>
      </c>
      <c r="F51" s="199">
        <f t="shared" si="13"/>
        <v>283490</v>
      </c>
      <c r="G51" s="199">
        <f t="shared" si="13"/>
        <v>43149</v>
      </c>
      <c r="H51" s="199">
        <f t="shared" si="13"/>
        <v>198849</v>
      </c>
      <c r="I51" s="199">
        <f t="shared" si="13"/>
        <v>24591</v>
      </c>
      <c r="J51" s="199">
        <f t="shared" si="13"/>
        <v>499922</v>
      </c>
      <c r="K51" s="199">
        <f t="shared" si="13"/>
        <v>4856859</v>
      </c>
      <c r="L51" s="827" t="s">
        <v>407</v>
      </c>
      <c r="M51" s="828"/>
    </row>
    <row r="52" spans="1:13" ht="13.9" customHeight="1" thickTop="1" thickBot="1">
      <c r="A52" s="152" t="s">
        <v>618</v>
      </c>
      <c r="B52" s="153" t="s">
        <v>408</v>
      </c>
      <c r="C52" s="198">
        <f t="shared" si="1"/>
        <v>139765</v>
      </c>
      <c r="D52" s="166">
        <v>2514</v>
      </c>
      <c r="E52" s="166">
        <v>696</v>
      </c>
      <c r="F52" s="166">
        <v>5524</v>
      </c>
      <c r="G52" s="166">
        <v>701</v>
      </c>
      <c r="H52" s="166">
        <v>4101</v>
      </c>
      <c r="I52" s="166">
        <v>974</v>
      </c>
      <c r="J52" s="166">
        <v>2602</v>
      </c>
      <c r="K52" s="166">
        <v>122653</v>
      </c>
      <c r="L52" s="815" t="s">
        <v>410</v>
      </c>
      <c r="M52" s="816"/>
    </row>
    <row r="53" spans="1:13" ht="13.9" customHeight="1" thickTop="1" thickBot="1">
      <c r="A53" s="156" t="s">
        <v>619</v>
      </c>
      <c r="B53" s="157" t="s">
        <v>411</v>
      </c>
      <c r="C53" s="199">
        <f t="shared" si="1"/>
        <v>874301</v>
      </c>
      <c r="D53" s="168">
        <v>19947</v>
      </c>
      <c r="E53" s="168">
        <v>617</v>
      </c>
      <c r="F53" s="168">
        <v>72920</v>
      </c>
      <c r="G53" s="168">
        <v>5662</v>
      </c>
      <c r="H53" s="168">
        <v>163931</v>
      </c>
      <c r="I53" s="168">
        <v>12765</v>
      </c>
      <c r="J53" s="168">
        <v>209088</v>
      </c>
      <c r="K53" s="168">
        <v>389371</v>
      </c>
      <c r="L53" s="825" t="s">
        <v>412</v>
      </c>
      <c r="M53" s="826"/>
    </row>
    <row r="54" spans="1:13" ht="13.9" customHeight="1" thickTop="1" thickBot="1">
      <c r="A54" s="152" t="s">
        <v>620</v>
      </c>
      <c r="B54" s="153" t="s">
        <v>413</v>
      </c>
      <c r="C54" s="198">
        <f t="shared" si="1"/>
        <v>4644400</v>
      </c>
      <c r="D54" s="166">
        <v>47336</v>
      </c>
      <c r="E54" s="166">
        <v>3846</v>
      </c>
      <c r="F54" s="166">
        <v>179418</v>
      </c>
      <c r="G54" s="166">
        <v>29664</v>
      </c>
      <c r="H54" s="166">
        <v>28573</v>
      </c>
      <c r="I54" s="166">
        <v>10371</v>
      </c>
      <c r="J54" s="166">
        <v>248170</v>
      </c>
      <c r="K54" s="166">
        <v>4097022</v>
      </c>
      <c r="L54" s="815" t="s">
        <v>414</v>
      </c>
      <c r="M54" s="816"/>
    </row>
    <row r="55" spans="1:13" ht="13.9" customHeight="1" thickTop="1" thickBot="1">
      <c r="A55" s="156" t="s">
        <v>621</v>
      </c>
      <c r="B55" s="157" t="s">
        <v>415</v>
      </c>
      <c r="C55" s="199">
        <f t="shared" si="1"/>
        <v>92080</v>
      </c>
      <c r="D55" s="168">
        <v>2577</v>
      </c>
      <c r="E55" s="168">
        <v>386</v>
      </c>
      <c r="F55" s="168">
        <v>7377</v>
      </c>
      <c r="G55" s="168">
        <v>858</v>
      </c>
      <c r="H55" s="168">
        <v>1741</v>
      </c>
      <c r="I55" s="168">
        <v>481</v>
      </c>
      <c r="J55" s="168">
        <v>4024</v>
      </c>
      <c r="K55" s="168">
        <v>74636</v>
      </c>
      <c r="L55" s="825" t="s">
        <v>416</v>
      </c>
      <c r="M55" s="826"/>
    </row>
    <row r="56" spans="1:13" ht="13.9" customHeight="1" thickTop="1" thickBot="1">
      <c r="A56" s="152" t="s">
        <v>622</v>
      </c>
      <c r="B56" s="153" t="s">
        <v>417</v>
      </c>
      <c r="C56" s="198">
        <f t="shared" si="1"/>
        <v>304571</v>
      </c>
      <c r="D56" s="166">
        <v>69348</v>
      </c>
      <c r="E56" s="166">
        <v>990</v>
      </c>
      <c r="F56" s="166">
        <v>18251</v>
      </c>
      <c r="G56" s="166">
        <v>6264</v>
      </c>
      <c r="H56" s="166">
        <v>503</v>
      </c>
      <c r="I56" s="166">
        <v>0</v>
      </c>
      <c r="J56" s="166">
        <v>36038</v>
      </c>
      <c r="K56" s="166">
        <v>173177</v>
      </c>
      <c r="L56" s="815" t="s">
        <v>418</v>
      </c>
      <c r="M56" s="816"/>
    </row>
    <row r="57" spans="1:13" ht="13.9" customHeight="1" thickTop="1" thickBot="1">
      <c r="A57" s="150" t="s">
        <v>384</v>
      </c>
      <c r="B57" s="151" t="s">
        <v>419</v>
      </c>
      <c r="C57" s="199">
        <f t="shared" si="1"/>
        <v>7753023</v>
      </c>
      <c r="D57" s="199">
        <v>2281343</v>
      </c>
      <c r="E57" s="199">
        <v>314</v>
      </c>
      <c r="F57" s="199">
        <v>252371</v>
      </c>
      <c r="G57" s="199">
        <v>9182</v>
      </c>
      <c r="H57" s="199">
        <v>485746</v>
      </c>
      <c r="I57" s="199">
        <v>10511</v>
      </c>
      <c r="J57" s="199">
        <v>480599</v>
      </c>
      <c r="K57" s="199">
        <v>4232957</v>
      </c>
      <c r="L57" s="827" t="s">
        <v>420</v>
      </c>
      <c r="M57" s="828"/>
    </row>
    <row r="58" spans="1:13" ht="22.5" customHeight="1" thickTop="1" thickBot="1">
      <c r="A58" s="150" t="s">
        <v>342</v>
      </c>
      <c r="B58" s="151" t="s">
        <v>421</v>
      </c>
      <c r="C58" s="199">
        <f t="shared" si="1"/>
        <v>3735572</v>
      </c>
      <c r="D58" s="199">
        <f t="shared" ref="D58:K58" si="14">+D59+D60+D61+D62</f>
        <v>150833</v>
      </c>
      <c r="E58" s="199">
        <f t="shared" si="14"/>
        <v>4633</v>
      </c>
      <c r="F58" s="199">
        <f t="shared" si="14"/>
        <v>29907</v>
      </c>
      <c r="G58" s="199">
        <f t="shared" si="14"/>
        <v>10831</v>
      </c>
      <c r="H58" s="199">
        <f t="shared" si="14"/>
        <v>24222</v>
      </c>
      <c r="I58" s="199">
        <f t="shared" si="14"/>
        <v>681</v>
      </c>
      <c r="J58" s="199">
        <f t="shared" si="14"/>
        <v>23095</v>
      </c>
      <c r="K58" s="199">
        <f t="shared" si="14"/>
        <v>3491370</v>
      </c>
      <c r="L58" s="827" t="s">
        <v>422</v>
      </c>
      <c r="M58" s="828"/>
    </row>
    <row r="59" spans="1:13" ht="13.9" customHeight="1" thickTop="1">
      <c r="A59" s="183" t="s">
        <v>623</v>
      </c>
      <c r="B59" s="184" t="s">
        <v>423</v>
      </c>
      <c r="C59" s="352">
        <f t="shared" si="1"/>
        <v>3640653</v>
      </c>
      <c r="D59" s="182">
        <v>149308</v>
      </c>
      <c r="E59" s="182">
        <v>4424</v>
      </c>
      <c r="F59" s="182">
        <v>22810</v>
      </c>
      <c r="G59" s="182">
        <v>10612</v>
      </c>
      <c r="H59" s="182">
        <v>22901</v>
      </c>
      <c r="I59" s="182">
        <v>672</v>
      </c>
      <c r="J59" s="182">
        <v>19705</v>
      </c>
      <c r="K59" s="182">
        <v>3410221</v>
      </c>
      <c r="L59" s="833" t="s">
        <v>424</v>
      </c>
      <c r="M59" s="834"/>
    </row>
    <row r="60" spans="1:13" ht="13.9" customHeight="1" thickBot="1">
      <c r="A60" s="162" t="s">
        <v>624</v>
      </c>
      <c r="B60" s="163" t="s">
        <v>625</v>
      </c>
      <c r="C60" s="200">
        <f t="shared" si="1"/>
        <v>13800</v>
      </c>
      <c r="D60" s="164">
        <v>384</v>
      </c>
      <c r="E60" s="164">
        <v>33</v>
      </c>
      <c r="F60" s="164">
        <v>14</v>
      </c>
      <c r="G60" s="164">
        <v>84</v>
      </c>
      <c r="H60" s="164">
        <v>213</v>
      </c>
      <c r="I60" s="164">
        <v>0</v>
      </c>
      <c r="J60" s="164">
        <v>226</v>
      </c>
      <c r="K60" s="164">
        <v>12846</v>
      </c>
      <c r="L60" s="835" t="s">
        <v>426</v>
      </c>
      <c r="M60" s="836"/>
    </row>
    <row r="61" spans="1:13" ht="13.9" customHeight="1" thickTop="1" thickBot="1">
      <c r="A61" s="152" t="s">
        <v>626</v>
      </c>
      <c r="B61" s="153" t="s">
        <v>427</v>
      </c>
      <c r="C61" s="198">
        <f t="shared" si="1"/>
        <v>54700</v>
      </c>
      <c r="D61" s="166">
        <v>865</v>
      </c>
      <c r="E61" s="166">
        <v>136</v>
      </c>
      <c r="F61" s="166">
        <v>1122</v>
      </c>
      <c r="G61" s="166">
        <v>111</v>
      </c>
      <c r="H61" s="166">
        <v>528</v>
      </c>
      <c r="I61" s="166">
        <v>0</v>
      </c>
      <c r="J61" s="166">
        <v>2743</v>
      </c>
      <c r="K61" s="166">
        <v>49195</v>
      </c>
      <c r="L61" s="815" t="s">
        <v>428</v>
      </c>
      <c r="M61" s="816"/>
    </row>
    <row r="62" spans="1:13" ht="13.9" customHeight="1" thickTop="1" thickBot="1">
      <c r="A62" s="156" t="s">
        <v>627</v>
      </c>
      <c r="B62" s="157" t="s">
        <v>429</v>
      </c>
      <c r="C62" s="199">
        <f t="shared" si="1"/>
        <v>26419</v>
      </c>
      <c r="D62" s="168">
        <v>276</v>
      </c>
      <c r="E62" s="168">
        <v>40</v>
      </c>
      <c r="F62" s="168">
        <v>5961</v>
      </c>
      <c r="G62" s="168">
        <v>24</v>
      </c>
      <c r="H62" s="168">
        <v>580</v>
      </c>
      <c r="I62" s="168">
        <v>9</v>
      </c>
      <c r="J62" s="168">
        <v>421</v>
      </c>
      <c r="K62" s="168">
        <v>19108</v>
      </c>
      <c r="L62" s="825" t="s">
        <v>430</v>
      </c>
      <c r="M62" s="826"/>
    </row>
    <row r="63" spans="1:13" ht="13.9" customHeight="1" thickTop="1" thickBot="1">
      <c r="A63" s="33" t="s">
        <v>307</v>
      </c>
      <c r="B63" s="34" t="s">
        <v>431</v>
      </c>
      <c r="C63" s="198">
        <f t="shared" si="1"/>
        <v>1948695</v>
      </c>
      <c r="D63" s="198">
        <f t="shared" ref="D63:K63" si="15">+D64+D65+D66+D67+D68</f>
        <v>75632</v>
      </c>
      <c r="E63" s="198">
        <f t="shared" si="15"/>
        <v>855</v>
      </c>
      <c r="F63" s="198">
        <f t="shared" si="15"/>
        <v>8540</v>
      </c>
      <c r="G63" s="198">
        <f t="shared" si="15"/>
        <v>878</v>
      </c>
      <c r="H63" s="198">
        <f t="shared" si="15"/>
        <v>6164</v>
      </c>
      <c r="I63" s="198">
        <f t="shared" si="15"/>
        <v>6924</v>
      </c>
      <c r="J63" s="198">
        <f t="shared" si="15"/>
        <v>2489</v>
      </c>
      <c r="K63" s="198">
        <f t="shared" si="15"/>
        <v>1847213</v>
      </c>
      <c r="L63" s="821" t="s">
        <v>433</v>
      </c>
      <c r="M63" s="822"/>
    </row>
    <row r="64" spans="1:13" ht="24" thickTop="1" thickBot="1">
      <c r="A64" s="156" t="s">
        <v>628</v>
      </c>
      <c r="B64" s="157" t="s">
        <v>629</v>
      </c>
      <c r="C64" s="199">
        <f t="shared" si="1"/>
        <v>104511</v>
      </c>
      <c r="D64" s="168">
        <v>0</v>
      </c>
      <c r="E64" s="168">
        <v>346</v>
      </c>
      <c r="F64" s="168">
        <v>214</v>
      </c>
      <c r="G64" s="168">
        <v>174</v>
      </c>
      <c r="H64" s="168">
        <v>463</v>
      </c>
      <c r="I64" s="168">
        <v>41</v>
      </c>
      <c r="J64" s="168">
        <v>385</v>
      </c>
      <c r="K64" s="168">
        <v>102888</v>
      </c>
      <c r="L64" s="825" t="s">
        <v>435</v>
      </c>
      <c r="M64" s="826"/>
    </row>
    <row r="65" spans="1:13" ht="24" thickTop="1" thickBot="1">
      <c r="A65" s="152" t="s">
        <v>630</v>
      </c>
      <c r="B65" s="153" t="s">
        <v>436</v>
      </c>
      <c r="C65" s="198">
        <f t="shared" si="1"/>
        <v>1716410</v>
      </c>
      <c r="D65" s="166">
        <v>75632</v>
      </c>
      <c r="E65" s="166">
        <v>54</v>
      </c>
      <c r="F65" s="166">
        <v>7693</v>
      </c>
      <c r="G65" s="166">
        <v>390</v>
      </c>
      <c r="H65" s="166">
        <v>4596</v>
      </c>
      <c r="I65" s="166">
        <v>6473</v>
      </c>
      <c r="J65" s="166">
        <v>260</v>
      </c>
      <c r="K65" s="166">
        <v>1621312</v>
      </c>
      <c r="L65" s="815" t="s">
        <v>437</v>
      </c>
      <c r="M65" s="816"/>
    </row>
    <row r="66" spans="1:13" ht="13.9" customHeight="1" thickTop="1" thickBot="1">
      <c r="A66" s="156" t="s">
        <v>631</v>
      </c>
      <c r="B66" s="157" t="s">
        <v>438</v>
      </c>
      <c r="C66" s="199">
        <f t="shared" si="1"/>
        <v>5231</v>
      </c>
      <c r="D66" s="168">
        <v>0</v>
      </c>
      <c r="E66" s="168">
        <v>39</v>
      </c>
      <c r="F66" s="168">
        <v>0</v>
      </c>
      <c r="G66" s="168">
        <v>17</v>
      </c>
      <c r="H66" s="168">
        <v>108</v>
      </c>
      <c r="I66" s="168">
        <v>16</v>
      </c>
      <c r="J66" s="168">
        <v>98</v>
      </c>
      <c r="K66" s="168">
        <v>4953</v>
      </c>
      <c r="L66" s="825" t="s">
        <v>439</v>
      </c>
      <c r="M66" s="826"/>
    </row>
    <row r="67" spans="1:13" ht="13.9" customHeight="1" thickTop="1" thickBot="1">
      <c r="A67" s="156" t="s">
        <v>632</v>
      </c>
      <c r="B67" s="494" t="s">
        <v>726</v>
      </c>
      <c r="C67" s="199">
        <f t="shared" si="1"/>
        <v>3080</v>
      </c>
      <c r="D67" s="168">
        <v>0</v>
      </c>
      <c r="E67" s="168">
        <v>0</v>
      </c>
      <c r="F67" s="168">
        <v>0</v>
      </c>
      <c r="G67" s="168">
        <v>89</v>
      </c>
      <c r="H67" s="168">
        <v>244</v>
      </c>
      <c r="I67" s="168">
        <v>149</v>
      </c>
      <c r="J67" s="168">
        <v>0</v>
      </c>
      <c r="K67" s="168">
        <v>2598</v>
      </c>
      <c r="L67" s="831" t="s">
        <v>763</v>
      </c>
      <c r="M67" s="832"/>
    </row>
    <row r="68" spans="1:13" ht="13.9" customHeight="1" thickTop="1" thickBot="1">
      <c r="A68" s="152" t="s">
        <v>633</v>
      </c>
      <c r="B68" s="153" t="s">
        <v>440</v>
      </c>
      <c r="C68" s="198">
        <f t="shared" si="1"/>
        <v>119463</v>
      </c>
      <c r="D68" s="166">
        <v>0</v>
      </c>
      <c r="E68" s="166">
        <v>416</v>
      </c>
      <c r="F68" s="166">
        <v>633</v>
      </c>
      <c r="G68" s="166">
        <v>208</v>
      </c>
      <c r="H68" s="166">
        <v>753</v>
      </c>
      <c r="I68" s="166">
        <v>245</v>
      </c>
      <c r="J68" s="166">
        <v>1746</v>
      </c>
      <c r="K68" s="166">
        <v>115462</v>
      </c>
      <c r="L68" s="815" t="s">
        <v>441</v>
      </c>
      <c r="M68" s="816"/>
    </row>
    <row r="69" spans="1:13" ht="13.9" customHeight="1" thickTop="1" thickBot="1">
      <c r="A69" s="150" t="s">
        <v>471</v>
      </c>
      <c r="B69" s="151" t="s">
        <v>442</v>
      </c>
      <c r="C69" s="199">
        <f t="shared" si="1"/>
        <v>209388</v>
      </c>
      <c r="D69" s="199">
        <f t="shared" ref="D69:K69" si="16">+D70</f>
        <v>0</v>
      </c>
      <c r="E69" s="199">
        <f t="shared" si="16"/>
        <v>592</v>
      </c>
      <c r="F69" s="199">
        <f t="shared" si="16"/>
        <v>1889</v>
      </c>
      <c r="G69" s="199">
        <f t="shared" si="16"/>
        <v>179</v>
      </c>
      <c r="H69" s="199">
        <f t="shared" si="16"/>
        <v>332</v>
      </c>
      <c r="I69" s="199">
        <f t="shared" si="16"/>
        <v>70</v>
      </c>
      <c r="J69" s="199">
        <f t="shared" si="16"/>
        <v>2452</v>
      </c>
      <c r="K69" s="199">
        <f t="shared" si="16"/>
        <v>203874</v>
      </c>
      <c r="L69" s="827" t="s">
        <v>443</v>
      </c>
      <c r="M69" s="828"/>
    </row>
    <row r="70" spans="1:13" ht="46.5" thickTop="1" thickBot="1">
      <c r="A70" s="152" t="s">
        <v>634</v>
      </c>
      <c r="B70" s="153" t="s">
        <v>444</v>
      </c>
      <c r="C70" s="198">
        <f t="shared" si="1"/>
        <v>209388</v>
      </c>
      <c r="D70" s="166">
        <v>0</v>
      </c>
      <c r="E70" s="166">
        <v>592</v>
      </c>
      <c r="F70" s="166">
        <v>1889</v>
      </c>
      <c r="G70" s="166">
        <v>179</v>
      </c>
      <c r="H70" s="166">
        <v>332</v>
      </c>
      <c r="I70" s="166">
        <v>70</v>
      </c>
      <c r="J70" s="166">
        <v>2452</v>
      </c>
      <c r="K70" s="166">
        <v>203874</v>
      </c>
      <c r="L70" s="815" t="s">
        <v>445</v>
      </c>
      <c r="M70" s="816"/>
    </row>
    <row r="71" spans="1:13" ht="16.5" thickTop="1" thickBot="1">
      <c r="A71" s="33" t="s">
        <v>635</v>
      </c>
      <c r="B71" s="34" t="s">
        <v>636</v>
      </c>
      <c r="C71" s="198">
        <f t="shared" si="1"/>
        <v>23454</v>
      </c>
      <c r="D71" s="198">
        <f>+D72+D73</f>
        <v>428</v>
      </c>
      <c r="E71" s="198">
        <f t="shared" ref="E71:K71" si="17">+E72+E73</f>
        <v>61</v>
      </c>
      <c r="F71" s="198">
        <f t="shared" si="17"/>
        <v>5983</v>
      </c>
      <c r="G71" s="198">
        <f t="shared" si="17"/>
        <v>218</v>
      </c>
      <c r="H71" s="198">
        <f t="shared" si="17"/>
        <v>400</v>
      </c>
      <c r="I71" s="198">
        <f t="shared" si="17"/>
        <v>308</v>
      </c>
      <c r="J71" s="198">
        <f t="shared" si="17"/>
        <v>320</v>
      </c>
      <c r="K71" s="198">
        <f t="shared" si="17"/>
        <v>15736</v>
      </c>
      <c r="L71" s="821" t="s">
        <v>447</v>
      </c>
      <c r="M71" s="822"/>
    </row>
    <row r="72" spans="1:13" ht="24" thickTop="1" thickBot="1">
      <c r="A72" s="156" t="s">
        <v>637</v>
      </c>
      <c r="B72" s="157" t="s">
        <v>448</v>
      </c>
      <c r="C72" s="199">
        <f t="shared" si="1"/>
        <v>19487</v>
      </c>
      <c r="D72" s="168">
        <v>428</v>
      </c>
      <c r="E72" s="168">
        <v>61</v>
      </c>
      <c r="F72" s="168">
        <v>5983</v>
      </c>
      <c r="G72" s="168">
        <v>168</v>
      </c>
      <c r="H72" s="168">
        <v>332</v>
      </c>
      <c r="I72" s="168">
        <v>263</v>
      </c>
      <c r="J72" s="168">
        <v>286</v>
      </c>
      <c r="K72" s="168">
        <v>11966</v>
      </c>
      <c r="L72" s="825" t="s">
        <v>449</v>
      </c>
      <c r="M72" s="826"/>
    </row>
    <row r="73" spans="1:13" ht="13.9" customHeight="1" thickTop="1" thickBot="1">
      <c r="A73" s="152" t="s">
        <v>586</v>
      </c>
      <c r="B73" s="153" t="s">
        <v>450</v>
      </c>
      <c r="C73" s="198">
        <f t="shared" ref="C73:C98" si="18">+K73+J73+I73+H73+G73+F73+E73+D73</f>
        <v>3967</v>
      </c>
      <c r="D73" s="166" t="s">
        <v>311</v>
      </c>
      <c r="E73" s="166">
        <v>0</v>
      </c>
      <c r="F73" s="166">
        <v>0</v>
      </c>
      <c r="G73" s="166">
        <v>50</v>
      </c>
      <c r="H73" s="166">
        <v>68</v>
      </c>
      <c r="I73" s="166">
        <v>45</v>
      </c>
      <c r="J73" s="166">
        <v>34</v>
      </c>
      <c r="K73" s="166">
        <v>3770</v>
      </c>
      <c r="L73" s="815" t="s">
        <v>452</v>
      </c>
      <c r="M73" s="816"/>
    </row>
    <row r="74" spans="1:13" ht="13.9" customHeight="1" thickTop="1" thickBot="1">
      <c r="A74" s="150" t="s">
        <v>638</v>
      </c>
      <c r="B74" s="151" t="s">
        <v>453</v>
      </c>
      <c r="C74" s="199">
        <f t="shared" si="18"/>
        <v>33465</v>
      </c>
      <c r="D74" s="199">
        <f t="shared" ref="D74:K74" si="19">+D75+D76</f>
        <v>0</v>
      </c>
      <c r="E74" s="199">
        <f t="shared" si="19"/>
        <v>4</v>
      </c>
      <c r="F74" s="199">
        <f t="shared" si="19"/>
        <v>0</v>
      </c>
      <c r="G74" s="199">
        <f t="shared" si="19"/>
        <v>1617</v>
      </c>
      <c r="H74" s="199">
        <f t="shared" si="19"/>
        <v>6427</v>
      </c>
      <c r="I74" s="199">
        <f t="shared" si="19"/>
        <v>0</v>
      </c>
      <c r="J74" s="199">
        <f t="shared" si="19"/>
        <v>110</v>
      </c>
      <c r="K74" s="199">
        <f t="shared" si="19"/>
        <v>25307</v>
      </c>
      <c r="L74" s="827" t="s">
        <v>454</v>
      </c>
      <c r="M74" s="828"/>
    </row>
    <row r="75" spans="1:13" ht="13.9" customHeight="1" thickTop="1" thickBot="1">
      <c r="A75" s="152" t="s">
        <v>639</v>
      </c>
      <c r="B75" s="153" t="s">
        <v>455</v>
      </c>
      <c r="C75" s="198">
        <f t="shared" si="18"/>
        <v>31324</v>
      </c>
      <c r="D75" s="166" t="s">
        <v>311</v>
      </c>
      <c r="E75" s="166">
        <v>4</v>
      </c>
      <c r="F75" s="166">
        <v>0</v>
      </c>
      <c r="G75" s="166">
        <v>1602</v>
      </c>
      <c r="H75" s="166">
        <v>6407</v>
      </c>
      <c r="I75" s="166">
        <v>0</v>
      </c>
      <c r="J75" s="166">
        <v>15</v>
      </c>
      <c r="K75" s="166">
        <v>23296</v>
      </c>
      <c r="L75" s="815" t="s">
        <v>456</v>
      </c>
      <c r="M75" s="816"/>
    </row>
    <row r="76" spans="1:13" ht="13.9" customHeight="1" thickTop="1" thickBot="1">
      <c r="A76" s="156" t="s">
        <v>640</v>
      </c>
      <c r="B76" s="157" t="s">
        <v>457</v>
      </c>
      <c r="C76" s="199">
        <f t="shared" si="18"/>
        <v>2141</v>
      </c>
      <c r="D76" s="168">
        <v>0</v>
      </c>
      <c r="E76" s="168">
        <v>0</v>
      </c>
      <c r="F76" s="168">
        <v>0</v>
      </c>
      <c r="G76" s="168">
        <v>15</v>
      </c>
      <c r="H76" s="168">
        <v>20</v>
      </c>
      <c r="I76" s="168">
        <v>0</v>
      </c>
      <c r="J76" s="168">
        <v>95</v>
      </c>
      <c r="K76" s="168">
        <v>2011</v>
      </c>
      <c r="L76" s="825" t="s">
        <v>458</v>
      </c>
      <c r="M76" s="826"/>
    </row>
    <row r="77" spans="1:13" ht="16.5" thickTop="1" thickBot="1">
      <c r="A77" s="33" t="s">
        <v>544</v>
      </c>
      <c r="B77" s="34" t="s">
        <v>459</v>
      </c>
      <c r="C77" s="198">
        <f t="shared" si="18"/>
        <v>371660</v>
      </c>
      <c r="D77" s="198">
        <f t="shared" ref="D77:K77" si="20">+D78</f>
        <v>1708</v>
      </c>
      <c r="E77" s="198">
        <f t="shared" si="20"/>
        <v>1334</v>
      </c>
      <c r="F77" s="198">
        <f t="shared" si="20"/>
        <v>4258</v>
      </c>
      <c r="G77" s="198">
        <f t="shared" si="20"/>
        <v>1175</v>
      </c>
      <c r="H77" s="198">
        <f t="shared" si="20"/>
        <v>3922</v>
      </c>
      <c r="I77" s="198">
        <f t="shared" si="20"/>
        <v>2485</v>
      </c>
      <c r="J77" s="198">
        <f t="shared" si="20"/>
        <v>4063</v>
      </c>
      <c r="K77" s="198">
        <f t="shared" si="20"/>
        <v>352715</v>
      </c>
      <c r="L77" s="821" t="s">
        <v>460</v>
      </c>
      <c r="M77" s="822"/>
    </row>
    <row r="78" spans="1:13" ht="13.9" customHeight="1" thickTop="1" thickBot="1">
      <c r="A78" s="156" t="s">
        <v>641</v>
      </c>
      <c r="B78" s="157" t="s">
        <v>459</v>
      </c>
      <c r="C78" s="199">
        <f t="shared" si="18"/>
        <v>371660</v>
      </c>
      <c r="D78" s="168">
        <v>1708</v>
      </c>
      <c r="E78" s="168">
        <v>1334</v>
      </c>
      <c r="F78" s="168">
        <v>4258</v>
      </c>
      <c r="G78" s="168">
        <v>1175</v>
      </c>
      <c r="H78" s="168">
        <v>3922</v>
      </c>
      <c r="I78" s="168">
        <v>2485</v>
      </c>
      <c r="J78" s="168">
        <v>4063</v>
      </c>
      <c r="K78" s="168">
        <v>352715</v>
      </c>
      <c r="L78" s="825" t="s">
        <v>461</v>
      </c>
      <c r="M78" s="826"/>
    </row>
    <row r="79" spans="1:13" ht="13.9" customHeight="1" thickTop="1" thickBot="1">
      <c r="A79" s="152" t="s">
        <v>360</v>
      </c>
      <c r="B79" s="153" t="s">
        <v>462</v>
      </c>
      <c r="C79" s="198">
        <f t="shared" si="18"/>
        <v>15758</v>
      </c>
      <c r="D79" s="198">
        <f t="shared" ref="D79:K79" si="21">+D80+D81</f>
        <v>34</v>
      </c>
      <c r="E79" s="198">
        <f t="shared" si="21"/>
        <v>11</v>
      </c>
      <c r="F79" s="198">
        <f t="shared" si="21"/>
        <v>26</v>
      </c>
      <c r="G79" s="198">
        <f t="shared" si="21"/>
        <v>104</v>
      </c>
      <c r="H79" s="198">
        <f t="shared" si="21"/>
        <v>831</v>
      </c>
      <c r="I79" s="198">
        <f t="shared" si="21"/>
        <v>0</v>
      </c>
      <c r="J79" s="198">
        <f t="shared" si="21"/>
        <v>18</v>
      </c>
      <c r="K79" s="198">
        <f t="shared" si="21"/>
        <v>14734</v>
      </c>
      <c r="L79" s="815" t="s">
        <v>463</v>
      </c>
      <c r="M79" s="816"/>
    </row>
    <row r="80" spans="1:13" ht="16.5" thickTop="1" thickBot="1">
      <c r="A80" s="156" t="s">
        <v>642</v>
      </c>
      <c r="B80" s="157" t="s">
        <v>464</v>
      </c>
      <c r="C80" s="199">
        <f t="shared" si="18"/>
        <v>10186</v>
      </c>
      <c r="D80" s="168">
        <v>0</v>
      </c>
      <c r="E80" s="168">
        <v>0</v>
      </c>
      <c r="F80" s="168">
        <v>21</v>
      </c>
      <c r="G80" s="168">
        <v>91</v>
      </c>
      <c r="H80" s="168">
        <v>818</v>
      </c>
      <c r="I80" s="168">
        <v>0</v>
      </c>
      <c r="J80" s="168">
        <v>0</v>
      </c>
      <c r="K80" s="168">
        <v>9256</v>
      </c>
      <c r="L80" s="825" t="s">
        <v>465</v>
      </c>
      <c r="M80" s="826"/>
    </row>
    <row r="81" spans="1:13" ht="16.5" thickTop="1" thickBot="1">
      <c r="A81" s="152" t="s">
        <v>643</v>
      </c>
      <c r="B81" s="153" t="s">
        <v>466</v>
      </c>
      <c r="C81" s="198">
        <f t="shared" si="18"/>
        <v>5572</v>
      </c>
      <c r="D81" s="166">
        <v>34</v>
      </c>
      <c r="E81" s="166">
        <v>11</v>
      </c>
      <c r="F81" s="166">
        <v>5</v>
      </c>
      <c r="G81" s="166">
        <v>13</v>
      </c>
      <c r="H81" s="166">
        <v>13</v>
      </c>
      <c r="I81" s="166">
        <v>0</v>
      </c>
      <c r="J81" s="166">
        <v>18</v>
      </c>
      <c r="K81" s="166">
        <v>5478</v>
      </c>
      <c r="L81" s="815" t="s">
        <v>467</v>
      </c>
      <c r="M81" s="816"/>
    </row>
    <row r="82" spans="1:13" ht="16.5" thickTop="1" thickBot="1">
      <c r="A82" s="150" t="s">
        <v>394</v>
      </c>
      <c r="B82" s="151" t="s">
        <v>468</v>
      </c>
      <c r="C82" s="199">
        <f t="shared" si="18"/>
        <v>89314</v>
      </c>
      <c r="D82" s="199">
        <f t="shared" ref="D82:K82" si="22">+D83+D84+D85</f>
        <v>46</v>
      </c>
      <c r="E82" s="199">
        <f t="shared" si="22"/>
        <v>618</v>
      </c>
      <c r="F82" s="199">
        <f t="shared" si="22"/>
        <v>24164</v>
      </c>
      <c r="G82" s="199">
        <f t="shared" si="22"/>
        <v>286</v>
      </c>
      <c r="H82" s="199">
        <f t="shared" si="22"/>
        <v>2045</v>
      </c>
      <c r="I82" s="199">
        <f t="shared" si="22"/>
        <v>24</v>
      </c>
      <c r="J82" s="199">
        <f t="shared" si="22"/>
        <v>33168</v>
      </c>
      <c r="K82" s="199">
        <f t="shared" si="22"/>
        <v>28963</v>
      </c>
      <c r="L82" s="827" t="s">
        <v>469</v>
      </c>
      <c r="M82" s="828"/>
    </row>
    <row r="83" spans="1:13" ht="16.5" thickTop="1" thickBot="1">
      <c r="A83" s="152" t="s">
        <v>644</v>
      </c>
      <c r="B83" s="153" t="s">
        <v>470</v>
      </c>
      <c r="C83" s="198">
        <f t="shared" si="18"/>
        <v>1333</v>
      </c>
      <c r="D83" s="166">
        <v>34</v>
      </c>
      <c r="E83" s="166">
        <v>0</v>
      </c>
      <c r="F83" s="166">
        <v>0</v>
      </c>
      <c r="G83" s="166">
        <v>0</v>
      </c>
      <c r="H83" s="166">
        <v>290</v>
      </c>
      <c r="I83" s="166">
        <v>0</v>
      </c>
      <c r="J83" s="166">
        <v>101</v>
      </c>
      <c r="K83" s="166">
        <v>908</v>
      </c>
      <c r="L83" s="815" t="s">
        <v>472</v>
      </c>
      <c r="M83" s="816"/>
    </row>
    <row r="84" spans="1:13" ht="16.5" thickTop="1" thickBot="1">
      <c r="A84" s="156" t="s">
        <v>645</v>
      </c>
      <c r="B84" s="157" t="s">
        <v>473</v>
      </c>
      <c r="C84" s="199">
        <f t="shared" si="18"/>
        <v>39368</v>
      </c>
      <c r="D84" s="168">
        <v>4</v>
      </c>
      <c r="E84" s="168">
        <v>236</v>
      </c>
      <c r="F84" s="168">
        <v>10361</v>
      </c>
      <c r="G84" s="168">
        <v>18</v>
      </c>
      <c r="H84" s="168">
        <v>1502</v>
      </c>
      <c r="I84" s="168">
        <v>24</v>
      </c>
      <c r="J84" s="168">
        <v>4982</v>
      </c>
      <c r="K84" s="168">
        <v>22241</v>
      </c>
      <c r="L84" s="825" t="s">
        <v>474</v>
      </c>
      <c r="M84" s="826"/>
    </row>
    <row r="85" spans="1:13" ht="16.5" thickTop="1" thickBot="1">
      <c r="A85" s="152" t="s">
        <v>646</v>
      </c>
      <c r="B85" s="153" t="s">
        <v>477</v>
      </c>
      <c r="C85" s="198">
        <f t="shared" si="18"/>
        <v>48613</v>
      </c>
      <c r="D85" s="166">
        <v>8</v>
      </c>
      <c r="E85" s="166">
        <v>382</v>
      </c>
      <c r="F85" s="166">
        <v>13803</v>
      </c>
      <c r="G85" s="166">
        <v>268</v>
      </c>
      <c r="H85" s="166">
        <v>253</v>
      </c>
      <c r="I85" s="166" t="s">
        <v>311</v>
      </c>
      <c r="J85" s="166">
        <v>28085</v>
      </c>
      <c r="K85" s="166">
        <v>5814</v>
      </c>
      <c r="L85" s="815" t="s">
        <v>478</v>
      </c>
      <c r="M85" s="816"/>
    </row>
    <row r="86" spans="1:13" ht="13.9" customHeight="1" thickTop="1" thickBot="1">
      <c r="A86" s="154" t="s">
        <v>479</v>
      </c>
      <c r="B86" s="155" t="s">
        <v>480</v>
      </c>
      <c r="C86" s="199">
        <f t="shared" si="18"/>
        <v>13766281</v>
      </c>
      <c r="D86" s="199">
        <f t="shared" ref="D86:K86" si="23">+D87</f>
        <v>215642</v>
      </c>
      <c r="E86" s="199">
        <f t="shared" si="23"/>
        <v>1858</v>
      </c>
      <c r="F86" s="199">
        <f t="shared" si="23"/>
        <v>94321</v>
      </c>
      <c r="G86" s="199">
        <f t="shared" si="23"/>
        <v>3052440</v>
      </c>
      <c r="H86" s="199">
        <f t="shared" si="23"/>
        <v>7437167</v>
      </c>
      <c r="I86" s="199">
        <f t="shared" si="23"/>
        <v>0</v>
      </c>
      <c r="J86" s="199">
        <f t="shared" si="23"/>
        <v>502312</v>
      </c>
      <c r="K86" s="199">
        <f t="shared" si="23"/>
        <v>2462541</v>
      </c>
      <c r="L86" s="829" t="s">
        <v>481</v>
      </c>
      <c r="M86" s="830"/>
    </row>
    <row r="87" spans="1:13" ht="13.9" customHeight="1" thickTop="1" thickBot="1">
      <c r="A87" s="33" t="s">
        <v>647</v>
      </c>
      <c r="B87" s="34" t="s">
        <v>480</v>
      </c>
      <c r="C87" s="198">
        <f t="shared" si="18"/>
        <v>13766281</v>
      </c>
      <c r="D87" s="198">
        <v>215642</v>
      </c>
      <c r="E87" s="198">
        <v>1858</v>
      </c>
      <c r="F87" s="198">
        <v>94321</v>
      </c>
      <c r="G87" s="198">
        <v>3052440</v>
      </c>
      <c r="H87" s="198">
        <v>7437167</v>
      </c>
      <c r="I87" s="198">
        <v>0</v>
      </c>
      <c r="J87" s="198">
        <v>502312</v>
      </c>
      <c r="K87" s="198">
        <v>2462541</v>
      </c>
      <c r="L87" s="821" t="s">
        <v>482</v>
      </c>
      <c r="M87" s="822"/>
    </row>
    <row r="88" spans="1:13" ht="25.5" thickTop="1" thickBot="1">
      <c r="A88" s="201" t="s">
        <v>483</v>
      </c>
      <c r="B88" s="202" t="s">
        <v>484</v>
      </c>
      <c r="C88" s="200">
        <f t="shared" si="18"/>
        <v>148438</v>
      </c>
      <c r="D88" s="200">
        <f t="shared" ref="D88:K88" si="24">+D89+D91+D96</f>
        <v>1047</v>
      </c>
      <c r="E88" s="200">
        <f t="shared" si="24"/>
        <v>1054</v>
      </c>
      <c r="F88" s="200">
        <f t="shared" si="24"/>
        <v>29914</v>
      </c>
      <c r="G88" s="200">
        <f t="shared" si="24"/>
        <v>3277</v>
      </c>
      <c r="H88" s="200">
        <f t="shared" si="24"/>
        <v>14511</v>
      </c>
      <c r="I88" s="200">
        <f t="shared" si="24"/>
        <v>140</v>
      </c>
      <c r="J88" s="200">
        <f t="shared" si="24"/>
        <v>32661</v>
      </c>
      <c r="K88" s="200">
        <f t="shared" si="24"/>
        <v>65834</v>
      </c>
      <c r="L88" s="823" t="s">
        <v>485</v>
      </c>
      <c r="M88" s="824"/>
    </row>
    <row r="89" spans="1:13" s="188" customFormat="1" ht="16.5" thickTop="1" thickBot="1">
      <c r="A89" s="33" t="s">
        <v>387</v>
      </c>
      <c r="B89" s="34" t="s">
        <v>486</v>
      </c>
      <c r="C89" s="198">
        <f t="shared" si="18"/>
        <v>17576</v>
      </c>
      <c r="D89" s="198">
        <f t="shared" ref="D89:K89" si="25">+D90</f>
        <v>284</v>
      </c>
      <c r="E89" s="198">
        <f t="shared" si="25"/>
        <v>218</v>
      </c>
      <c r="F89" s="198">
        <f t="shared" si="25"/>
        <v>7222</v>
      </c>
      <c r="G89" s="198">
        <f t="shared" si="25"/>
        <v>16</v>
      </c>
      <c r="H89" s="198">
        <f t="shared" si="25"/>
        <v>99</v>
      </c>
      <c r="I89" s="198" t="str">
        <f t="shared" si="25"/>
        <v>0</v>
      </c>
      <c r="J89" s="198">
        <f t="shared" si="25"/>
        <v>9737</v>
      </c>
      <c r="K89" s="198" t="str">
        <f t="shared" si="25"/>
        <v>0</v>
      </c>
      <c r="L89" s="821" t="s">
        <v>487</v>
      </c>
      <c r="M89" s="822"/>
    </row>
    <row r="90" spans="1:13" ht="16.5" thickTop="1" thickBot="1">
      <c r="A90" s="156" t="s">
        <v>648</v>
      </c>
      <c r="B90" s="157" t="s">
        <v>486</v>
      </c>
      <c r="C90" s="199">
        <f t="shared" si="18"/>
        <v>17576</v>
      </c>
      <c r="D90" s="168">
        <v>284</v>
      </c>
      <c r="E90" s="168">
        <v>218</v>
      </c>
      <c r="F90" s="168">
        <v>7222</v>
      </c>
      <c r="G90" s="168">
        <v>16</v>
      </c>
      <c r="H90" s="168">
        <v>99</v>
      </c>
      <c r="I90" s="168" t="s">
        <v>311</v>
      </c>
      <c r="J90" s="168">
        <v>9737</v>
      </c>
      <c r="K90" s="168" t="s">
        <v>311</v>
      </c>
      <c r="L90" s="825" t="s">
        <v>487</v>
      </c>
      <c r="M90" s="826"/>
    </row>
    <row r="91" spans="1:13" ht="24" thickTop="1" thickBot="1">
      <c r="A91" s="33" t="s">
        <v>383</v>
      </c>
      <c r="B91" s="34" t="s">
        <v>488</v>
      </c>
      <c r="C91" s="198">
        <f t="shared" si="18"/>
        <v>100200</v>
      </c>
      <c r="D91" s="198">
        <f t="shared" ref="D91:K91" si="26">+D92+D93+D94+D95</f>
        <v>754</v>
      </c>
      <c r="E91" s="198">
        <f t="shared" si="26"/>
        <v>820</v>
      </c>
      <c r="F91" s="198">
        <f t="shared" si="26"/>
        <v>22670</v>
      </c>
      <c r="G91" s="198">
        <f t="shared" si="26"/>
        <v>3228</v>
      </c>
      <c r="H91" s="198">
        <f t="shared" si="26"/>
        <v>14338</v>
      </c>
      <c r="I91" s="198">
        <f t="shared" si="26"/>
        <v>140</v>
      </c>
      <c r="J91" s="198">
        <f t="shared" si="26"/>
        <v>21075</v>
      </c>
      <c r="K91" s="198">
        <f t="shared" si="26"/>
        <v>37175</v>
      </c>
      <c r="L91" s="821" t="s">
        <v>489</v>
      </c>
      <c r="M91" s="822"/>
    </row>
    <row r="92" spans="1:13" ht="16.5" thickTop="1" thickBot="1">
      <c r="A92" s="150" t="s">
        <v>649</v>
      </c>
      <c r="B92" s="488" t="s">
        <v>650</v>
      </c>
      <c r="C92" s="490">
        <f t="shared" si="18"/>
        <v>28286</v>
      </c>
      <c r="D92" s="489">
        <v>0</v>
      </c>
      <c r="E92" s="489">
        <v>370</v>
      </c>
      <c r="F92" s="489">
        <v>8875</v>
      </c>
      <c r="G92" s="489">
        <v>310</v>
      </c>
      <c r="H92" s="489">
        <v>161</v>
      </c>
      <c r="I92" s="489">
        <v>0</v>
      </c>
      <c r="J92" s="489">
        <v>10893</v>
      </c>
      <c r="K92" s="489">
        <v>7677</v>
      </c>
      <c r="L92" s="786" t="s">
        <v>651</v>
      </c>
      <c r="M92" s="787"/>
    </row>
    <row r="93" spans="1:13" ht="16.5" thickTop="1" thickBot="1">
      <c r="A93" s="152" t="s">
        <v>652</v>
      </c>
      <c r="B93" s="153" t="s">
        <v>490</v>
      </c>
      <c r="C93" s="198">
        <f t="shared" si="18"/>
        <v>37769</v>
      </c>
      <c r="D93" s="166">
        <v>754</v>
      </c>
      <c r="E93" s="166">
        <v>248</v>
      </c>
      <c r="F93" s="166">
        <v>12694</v>
      </c>
      <c r="G93" s="166">
        <v>2886</v>
      </c>
      <c r="H93" s="166">
        <v>12229</v>
      </c>
      <c r="I93" s="166">
        <v>130</v>
      </c>
      <c r="J93" s="166">
        <v>8828</v>
      </c>
      <c r="K93" s="166" t="s">
        <v>311</v>
      </c>
      <c r="L93" s="815" t="s">
        <v>491</v>
      </c>
      <c r="M93" s="816"/>
    </row>
    <row r="94" spans="1:13" ht="16.5" thickTop="1" thickBot="1">
      <c r="A94" s="156" t="s">
        <v>653</v>
      </c>
      <c r="B94" s="157"/>
      <c r="C94" s="199">
        <f t="shared" si="18"/>
        <v>95</v>
      </c>
      <c r="D94" s="168">
        <v>0</v>
      </c>
      <c r="E94" s="168">
        <v>0</v>
      </c>
      <c r="F94" s="168">
        <v>0</v>
      </c>
      <c r="G94" s="168">
        <v>27</v>
      </c>
      <c r="H94" s="168">
        <v>57</v>
      </c>
      <c r="I94" s="168">
        <v>0</v>
      </c>
      <c r="J94" s="168">
        <v>11</v>
      </c>
      <c r="K94" s="168">
        <v>0</v>
      </c>
      <c r="L94" s="170"/>
      <c r="M94" s="171"/>
    </row>
    <row r="95" spans="1:13" ht="13.9" customHeight="1" thickTop="1" thickBot="1">
      <c r="A95" s="152" t="s">
        <v>654</v>
      </c>
      <c r="B95" s="153" t="s">
        <v>494</v>
      </c>
      <c r="C95" s="198">
        <f t="shared" si="18"/>
        <v>34050</v>
      </c>
      <c r="D95" s="166" t="s">
        <v>311</v>
      </c>
      <c r="E95" s="166">
        <v>202</v>
      </c>
      <c r="F95" s="166">
        <v>1101</v>
      </c>
      <c r="G95" s="166">
        <v>5</v>
      </c>
      <c r="H95" s="166">
        <v>1891</v>
      </c>
      <c r="I95" s="166">
        <v>10</v>
      </c>
      <c r="J95" s="166">
        <v>1343</v>
      </c>
      <c r="K95" s="166">
        <v>29498</v>
      </c>
      <c r="L95" s="815" t="s">
        <v>495</v>
      </c>
      <c r="M95" s="816"/>
    </row>
    <row r="96" spans="1:13" ht="24" thickTop="1" thickBot="1">
      <c r="A96" s="203" t="s">
        <v>451</v>
      </c>
      <c r="B96" s="204" t="s">
        <v>496</v>
      </c>
      <c r="C96" s="199">
        <f t="shared" si="18"/>
        <v>30662</v>
      </c>
      <c r="D96" s="199">
        <f t="shared" ref="D96:K96" si="27">+D97</f>
        <v>9</v>
      </c>
      <c r="E96" s="199">
        <f t="shared" si="27"/>
        <v>16</v>
      </c>
      <c r="F96" s="199">
        <f t="shared" si="27"/>
        <v>22</v>
      </c>
      <c r="G96" s="199">
        <f t="shared" si="27"/>
        <v>33</v>
      </c>
      <c r="H96" s="199">
        <f t="shared" si="27"/>
        <v>74</v>
      </c>
      <c r="I96" s="199">
        <f t="shared" si="27"/>
        <v>0</v>
      </c>
      <c r="J96" s="199">
        <f t="shared" si="27"/>
        <v>1849</v>
      </c>
      <c r="K96" s="199">
        <f t="shared" si="27"/>
        <v>28659</v>
      </c>
      <c r="L96" s="817" t="s">
        <v>497</v>
      </c>
      <c r="M96" s="818"/>
    </row>
    <row r="97" spans="1:13" ht="15.75" thickTop="1">
      <c r="A97" s="205" t="s">
        <v>655</v>
      </c>
      <c r="B97" s="206" t="s">
        <v>496</v>
      </c>
      <c r="C97" s="557">
        <f t="shared" si="18"/>
        <v>30662</v>
      </c>
      <c r="D97" s="207">
        <v>9</v>
      </c>
      <c r="E97" s="207">
        <v>16</v>
      </c>
      <c r="F97" s="207">
        <v>22</v>
      </c>
      <c r="G97" s="207">
        <v>33</v>
      </c>
      <c r="H97" s="207">
        <v>74</v>
      </c>
      <c r="I97" s="207">
        <v>0</v>
      </c>
      <c r="J97" s="207">
        <v>1849</v>
      </c>
      <c r="K97" s="207">
        <v>28659</v>
      </c>
      <c r="L97" s="819" t="s">
        <v>497</v>
      </c>
      <c r="M97" s="820"/>
    </row>
    <row r="98" spans="1:13" ht="30.75" customHeight="1">
      <c r="A98" s="811" t="s">
        <v>499</v>
      </c>
      <c r="B98" s="812"/>
      <c r="C98" s="208">
        <f t="shared" si="18"/>
        <v>81482450</v>
      </c>
      <c r="D98" s="208">
        <f t="shared" ref="D98:K98" si="28">+D88+D86+D14+D8</f>
        <v>8447586</v>
      </c>
      <c r="E98" s="208">
        <f t="shared" si="28"/>
        <v>57766</v>
      </c>
      <c r="F98" s="208">
        <f t="shared" si="28"/>
        <v>2023735</v>
      </c>
      <c r="G98" s="208">
        <f t="shared" si="28"/>
        <v>3688313</v>
      </c>
      <c r="H98" s="208">
        <f t="shared" si="28"/>
        <v>9379093</v>
      </c>
      <c r="I98" s="208">
        <f t="shared" si="28"/>
        <v>356190</v>
      </c>
      <c r="J98" s="208">
        <f t="shared" si="28"/>
        <v>4200657</v>
      </c>
      <c r="K98" s="208">
        <f t="shared" si="28"/>
        <v>53329110</v>
      </c>
      <c r="L98" s="813" t="s">
        <v>500</v>
      </c>
      <c r="M98" s="814"/>
    </row>
    <row r="101" spans="1:13">
      <c r="C101" s="57"/>
    </row>
  </sheetData>
  <mergeCells count="99">
    <mergeCell ref="A1:M1"/>
    <mergeCell ref="A2:M2"/>
    <mergeCell ref="A3:M3"/>
    <mergeCell ref="A4:M4"/>
    <mergeCell ref="A5:M5"/>
    <mergeCell ref="A6:B6"/>
    <mergeCell ref="C6:K6"/>
    <mergeCell ref="L7:M7"/>
    <mergeCell ref="L8:M8"/>
    <mergeCell ref="L9:M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34:M34"/>
    <mergeCell ref="L35:M35"/>
    <mergeCell ref="L33:M33"/>
    <mergeCell ref="L36:M36"/>
    <mergeCell ref="L37:M37"/>
    <mergeCell ref="L38:M38"/>
    <mergeCell ref="L39:M39"/>
    <mergeCell ref="L40:M40"/>
    <mergeCell ref="L41:M41"/>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L60:M60"/>
    <mergeCell ref="L61:M61"/>
    <mergeCell ref="L62:M62"/>
    <mergeCell ref="L63:M63"/>
    <mergeCell ref="L64:M64"/>
    <mergeCell ref="L65:M65"/>
    <mergeCell ref="L66:M66"/>
    <mergeCell ref="L68:M68"/>
    <mergeCell ref="L69:M69"/>
    <mergeCell ref="L70:M70"/>
    <mergeCell ref="L71:M71"/>
    <mergeCell ref="L67:M67"/>
    <mergeCell ref="L72:M72"/>
    <mergeCell ref="L73:M73"/>
    <mergeCell ref="L74:M74"/>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A98:B98"/>
    <mergeCell ref="L98:M98"/>
    <mergeCell ref="L92:M92"/>
    <mergeCell ref="L93:M93"/>
    <mergeCell ref="L95:M95"/>
    <mergeCell ref="L96:M96"/>
    <mergeCell ref="L97:M97"/>
  </mergeCells>
  <printOptions horizontalCentered="1"/>
  <pageMargins left="0" right="0" top="0.59027777777777801" bottom="0" header="0.51180555555555596" footer="0.51180555555555596"/>
  <pageSetup paperSize="9" scale="75" orientation="landscape" r:id="rId1"/>
  <headerFooter alignWithMargins="0"/>
  <rowBreaks count="3" manualBreakCount="3">
    <brk id="40" max="12" man="1"/>
    <brk id="59" max="12" man="1"/>
    <brk id="87"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98"/>
  <sheetViews>
    <sheetView view="pageBreakPreview" zoomScaleNormal="100" zoomScaleSheetLayoutView="100" workbookViewId="0">
      <selection activeCell="A14" sqref="A14"/>
    </sheetView>
  </sheetViews>
  <sheetFormatPr defaultColWidth="8.88671875" defaultRowHeight="15"/>
  <cols>
    <col min="1" max="1" width="5.88671875" style="193" customWidth="1"/>
    <col min="2" max="2" width="35.6640625" style="194" customWidth="1"/>
    <col min="3" max="3" width="8.109375" style="179" customWidth="1"/>
    <col min="4" max="12" width="7.77734375" style="179" customWidth="1"/>
    <col min="13" max="13" width="30.77734375" style="179" customWidth="1"/>
    <col min="14" max="14" width="5.77734375" style="179" customWidth="1"/>
    <col min="15" max="16384" width="8.88671875" style="179"/>
  </cols>
  <sheetData>
    <row r="1" spans="1:14" s="191" customFormat="1" ht="10.5" customHeight="1">
      <c r="A1" s="584"/>
      <c r="B1" s="584"/>
      <c r="C1" s="584"/>
      <c r="D1" s="584"/>
      <c r="E1" s="584"/>
      <c r="F1" s="584"/>
      <c r="G1" s="584"/>
      <c r="H1" s="584"/>
      <c r="I1" s="584"/>
      <c r="J1" s="584"/>
      <c r="K1" s="584"/>
      <c r="L1" s="584"/>
      <c r="M1" s="584"/>
      <c r="N1" s="584"/>
    </row>
    <row r="2" spans="1:14" s="192" customFormat="1" ht="20.25">
      <c r="A2" s="858" t="s">
        <v>531</v>
      </c>
      <c r="B2" s="858"/>
      <c r="C2" s="858"/>
      <c r="D2" s="858"/>
      <c r="E2" s="858"/>
      <c r="F2" s="858"/>
      <c r="G2" s="858"/>
      <c r="H2" s="858"/>
      <c r="I2" s="858"/>
      <c r="J2" s="858"/>
      <c r="K2" s="858"/>
      <c r="L2" s="858"/>
      <c r="M2" s="858"/>
      <c r="N2" s="858"/>
    </row>
    <row r="3" spans="1:14" s="192" customFormat="1" ht="20.25" customHeight="1">
      <c r="A3" s="859" t="s">
        <v>588</v>
      </c>
      <c r="B3" s="859"/>
      <c r="C3" s="859"/>
      <c r="D3" s="859"/>
      <c r="E3" s="859"/>
      <c r="F3" s="859"/>
      <c r="G3" s="859"/>
      <c r="H3" s="859"/>
      <c r="I3" s="859"/>
      <c r="J3" s="859"/>
      <c r="K3" s="859"/>
      <c r="L3" s="859"/>
      <c r="M3" s="859"/>
      <c r="N3" s="859"/>
    </row>
    <row r="4" spans="1:14" ht="15.75" customHeight="1">
      <c r="A4" s="860" t="s">
        <v>532</v>
      </c>
      <c r="B4" s="860"/>
      <c r="C4" s="860"/>
      <c r="D4" s="860"/>
      <c r="E4" s="860"/>
      <c r="F4" s="860"/>
      <c r="G4" s="860"/>
      <c r="H4" s="860"/>
      <c r="I4" s="860"/>
      <c r="J4" s="860"/>
      <c r="K4" s="860"/>
      <c r="L4" s="860"/>
      <c r="M4" s="860"/>
      <c r="N4" s="860"/>
    </row>
    <row r="5" spans="1:14" ht="15.75">
      <c r="A5" s="861" t="s">
        <v>565</v>
      </c>
      <c r="B5" s="861"/>
      <c r="C5" s="861"/>
      <c r="D5" s="861"/>
      <c r="E5" s="861"/>
      <c r="F5" s="861"/>
      <c r="G5" s="861"/>
      <c r="H5" s="861"/>
      <c r="I5" s="861"/>
      <c r="J5" s="861"/>
      <c r="K5" s="861"/>
      <c r="L5" s="861"/>
      <c r="M5" s="861"/>
      <c r="N5" s="861"/>
    </row>
    <row r="6" spans="1:14" ht="15.75">
      <c r="A6" s="854" t="s">
        <v>658</v>
      </c>
      <c r="B6" s="854"/>
      <c r="C6" s="855">
        <v>2017</v>
      </c>
      <c r="D6" s="855"/>
      <c r="E6" s="855"/>
      <c r="F6" s="855"/>
      <c r="G6" s="855"/>
      <c r="H6" s="855"/>
      <c r="I6" s="855"/>
      <c r="J6" s="855"/>
      <c r="K6" s="855"/>
      <c r="L6" s="855"/>
      <c r="M6" s="197"/>
      <c r="N6" s="40" t="s">
        <v>659</v>
      </c>
    </row>
    <row r="7" spans="1:14" ht="101.45" customHeight="1">
      <c r="A7" s="89" t="s">
        <v>521</v>
      </c>
      <c r="B7" s="195" t="s">
        <v>295</v>
      </c>
      <c r="C7" s="91" t="s">
        <v>522</v>
      </c>
      <c r="D7" s="92" t="s">
        <v>535</v>
      </c>
      <c r="E7" s="92" t="s">
        <v>536</v>
      </c>
      <c r="F7" s="92" t="s">
        <v>537</v>
      </c>
      <c r="G7" s="93" t="s">
        <v>538</v>
      </c>
      <c r="H7" s="92" t="s">
        <v>539</v>
      </c>
      <c r="I7" s="92" t="s">
        <v>540</v>
      </c>
      <c r="J7" s="92" t="s">
        <v>541</v>
      </c>
      <c r="K7" s="92" t="s">
        <v>542</v>
      </c>
      <c r="L7" s="101" t="s">
        <v>543</v>
      </c>
      <c r="M7" s="856" t="s">
        <v>510</v>
      </c>
      <c r="N7" s="857"/>
    </row>
    <row r="8" spans="1:14" ht="13.9" customHeight="1">
      <c r="A8" s="148" t="s">
        <v>305</v>
      </c>
      <c r="B8" s="149" t="s">
        <v>306</v>
      </c>
      <c r="C8" s="180">
        <f>L8+K8+J8+I8+H8+G8+F8+E8+D8</f>
        <v>21488403</v>
      </c>
      <c r="D8" s="181">
        <f t="shared" ref="D8:K8" si="0">D9+D10+D12</f>
        <v>8989443</v>
      </c>
      <c r="E8" s="181">
        <f t="shared" si="0"/>
        <v>465</v>
      </c>
      <c r="F8" s="181">
        <f t="shared" si="0"/>
        <v>2713132</v>
      </c>
      <c r="G8" s="181">
        <f t="shared" si="0"/>
        <v>3710656</v>
      </c>
      <c r="H8" s="181">
        <f t="shared" si="0"/>
        <v>2112881</v>
      </c>
      <c r="I8" s="181">
        <f t="shared" si="0"/>
        <v>122629</v>
      </c>
      <c r="J8" s="181">
        <f t="shared" si="0"/>
        <v>2141769</v>
      </c>
      <c r="K8" s="181">
        <f t="shared" si="0"/>
        <v>315199</v>
      </c>
      <c r="L8" s="181">
        <f>L9+L10+L12</f>
        <v>1382229</v>
      </c>
      <c r="M8" s="848" t="s">
        <v>308</v>
      </c>
      <c r="N8" s="849"/>
    </row>
    <row r="9" spans="1:14" ht="13.9" customHeight="1">
      <c r="A9" s="33" t="s">
        <v>309</v>
      </c>
      <c r="B9" s="34" t="s">
        <v>310</v>
      </c>
      <c r="C9" s="198">
        <f>L9+K9+J9+I9+H9+G9+F9+E9+D9</f>
        <v>20074139</v>
      </c>
      <c r="D9" s="166">
        <v>8890392</v>
      </c>
      <c r="E9" s="166">
        <v>463</v>
      </c>
      <c r="F9" s="166">
        <v>2372273</v>
      </c>
      <c r="G9" s="166">
        <v>3667124</v>
      </c>
      <c r="H9" s="166">
        <v>1493785</v>
      </c>
      <c r="I9" s="166">
        <v>103859</v>
      </c>
      <c r="J9" s="166">
        <v>2082486</v>
      </c>
      <c r="K9" s="166">
        <v>253971</v>
      </c>
      <c r="L9" s="166">
        <v>1209786</v>
      </c>
      <c r="M9" s="821" t="s">
        <v>312</v>
      </c>
      <c r="N9" s="822"/>
    </row>
    <row r="10" spans="1:14" ht="13.9" customHeight="1">
      <c r="A10" s="150" t="s">
        <v>313</v>
      </c>
      <c r="B10" s="151" t="s">
        <v>314</v>
      </c>
      <c r="C10" s="180">
        <f>L10+K10+J10+I10+H10+G10+F10+E10+D10</f>
        <v>272470</v>
      </c>
      <c r="D10" s="181">
        <v>20121</v>
      </c>
      <c r="E10" s="168">
        <v>0</v>
      </c>
      <c r="F10" s="168">
        <v>65864</v>
      </c>
      <c r="G10" s="168">
        <v>3468</v>
      </c>
      <c r="H10" s="168">
        <v>52916</v>
      </c>
      <c r="I10" s="168">
        <v>4042</v>
      </c>
      <c r="J10" s="168">
        <v>19872</v>
      </c>
      <c r="K10" s="168">
        <v>22681</v>
      </c>
      <c r="L10" s="168">
        <v>83506</v>
      </c>
      <c r="M10" s="841" t="s">
        <v>316</v>
      </c>
      <c r="N10" s="842"/>
    </row>
    <row r="11" spans="1:14" ht="13.9" customHeight="1">
      <c r="A11" s="152" t="s">
        <v>317</v>
      </c>
      <c r="B11" s="153" t="s">
        <v>318</v>
      </c>
      <c r="C11" s="198">
        <f>L11+K11+J11+I11+H11+G11+F11+E11+D11</f>
        <v>272470</v>
      </c>
      <c r="D11" s="166">
        <v>20121</v>
      </c>
      <c r="E11" s="166">
        <v>0</v>
      </c>
      <c r="F11" s="166">
        <v>65864</v>
      </c>
      <c r="G11" s="166">
        <v>3468</v>
      </c>
      <c r="H11" s="166">
        <v>52916</v>
      </c>
      <c r="I11" s="166">
        <v>4042</v>
      </c>
      <c r="J11" s="166">
        <v>19872</v>
      </c>
      <c r="K11" s="166">
        <v>22681</v>
      </c>
      <c r="L11" s="166">
        <v>83506</v>
      </c>
      <c r="M11" s="815" t="s">
        <v>319</v>
      </c>
      <c r="N11" s="816"/>
    </row>
    <row r="12" spans="1:14" ht="13.9" customHeight="1">
      <c r="A12" s="150" t="s">
        <v>320</v>
      </c>
      <c r="B12" s="151" t="s">
        <v>321</v>
      </c>
      <c r="C12" s="180">
        <f t="shared" ref="C12:C31" si="1">L12+K12+J12+I12+H12+G12+F12+E12+D12</f>
        <v>1141794</v>
      </c>
      <c r="D12" s="181">
        <v>78930</v>
      </c>
      <c r="E12" s="168">
        <v>2</v>
      </c>
      <c r="F12" s="168">
        <v>274995</v>
      </c>
      <c r="G12" s="168">
        <v>40064</v>
      </c>
      <c r="H12" s="168">
        <v>566180</v>
      </c>
      <c r="I12" s="168">
        <v>14728</v>
      </c>
      <c r="J12" s="168">
        <v>39411</v>
      </c>
      <c r="K12" s="168">
        <v>38547</v>
      </c>
      <c r="L12" s="168">
        <v>88937</v>
      </c>
      <c r="M12" s="827" t="s">
        <v>322</v>
      </c>
      <c r="N12" s="828"/>
    </row>
    <row r="13" spans="1:14" ht="13.9" customHeight="1">
      <c r="A13" s="152" t="s">
        <v>323</v>
      </c>
      <c r="B13" s="153" t="s">
        <v>324</v>
      </c>
      <c r="C13" s="198">
        <f t="shared" si="1"/>
        <v>1141794</v>
      </c>
      <c r="D13" s="166">
        <v>78930</v>
      </c>
      <c r="E13" s="166">
        <v>2</v>
      </c>
      <c r="F13" s="166">
        <v>274995</v>
      </c>
      <c r="G13" s="166">
        <v>40064</v>
      </c>
      <c r="H13" s="166">
        <v>566180</v>
      </c>
      <c r="I13" s="166">
        <v>14728</v>
      </c>
      <c r="J13" s="166">
        <v>39411</v>
      </c>
      <c r="K13" s="166">
        <v>38547</v>
      </c>
      <c r="L13" s="166">
        <v>88937</v>
      </c>
      <c r="M13" s="815" t="s">
        <v>325</v>
      </c>
      <c r="N13" s="816"/>
    </row>
    <row r="14" spans="1:14" ht="13.9" customHeight="1">
      <c r="A14" s="154" t="s">
        <v>326</v>
      </c>
      <c r="B14" s="155" t="s">
        <v>327</v>
      </c>
      <c r="C14" s="180">
        <f>L14+K14+J14+I14+H14+G14+F14+E14+D14</f>
        <v>3983178</v>
      </c>
      <c r="D14" s="168">
        <f>D15+D24+D27+D30+D34+D36+D38+D41+D44+D45+D46+D48+D51+D57+D58+D63+D69+D71+D74+D77+D79+D82</f>
        <v>880473</v>
      </c>
      <c r="E14" s="168">
        <f t="shared" ref="E14:K14" si="2">E15+E24+E27+E30+E34+E36+E38+E41+E44+E45+E46+E48+E51+E57+E58+E63+E69+E71+E74+E77+E79+E82</f>
        <v>27716</v>
      </c>
      <c r="F14" s="168">
        <f t="shared" si="2"/>
        <v>1146347</v>
      </c>
      <c r="G14" s="168">
        <f t="shared" si="2"/>
        <v>138299</v>
      </c>
      <c r="H14" s="168">
        <f t="shared" si="2"/>
        <v>604199</v>
      </c>
      <c r="I14" s="168">
        <f t="shared" si="2"/>
        <v>134952</v>
      </c>
      <c r="J14" s="168">
        <f t="shared" si="2"/>
        <v>126471</v>
      </c>
      <c r="K14" s="168">
        <f t="shared" si="2"/>
        <v>195283</v>
      </c>
      <c r="L14" s="168">
        <f>L15+L24+L27+L30+L34+L36+L38+L41+L44+L45+L46+L48+L51+L57+L58+L63+L69+L71+L74+L77+L79+L82</f>
        <v>729438</v>
      </c>
      <c r="M14" s="843" t="s">
        <v>328</v>
      </c>
      <c r="N14" s="844"/>
    </row>
    <row r="15" spans="1:14" ht="13.9" customHeight="1">
      <c r="A15" s="33" t="s">
        <v>45</v>
      </c>
      <c r="B15" s="34" t="s">
        <v>329</v>
      </c>
      <c r="C15" s="198">
        <f>L15+K15+J15+I15+H15+G15+F15+E15+D15</f>
        <v>246215</v>
      </c>
      <c r="D15" s="166">
        <f t="shared" ref="D15:K15" si="3">D16+D17+D18+D19+D20+D21+D22+D23</f>
        <v>47010</v>
      </c>
      <c r="E15" s="166">
        <f t="shared" si="3"/>
        <v>1649</v>
      </c>
      <c r="F15" s="166">
        <f t="shared" si="3"/>
        <v>9399</v>
      </c>
      <c r="G15" s="166">
        <f t="shared" si="3"/>
        <v>17418</v>
      </c>
      <c r="H15" s="166">
        <f t="shared" si="3"/>
        <v>15484</v>
      </c>
      <c r="I15" s="166">
        <f t="shared" si="3"/>
        <v>22722</v>
      </c>
      <c r="J15" s="166">
        <f t="shared" si="3"/>
        <v>6529</v>
      </c>
      <c r="K15" s="166">
        <f t="shared" si="3"/>
        <v>2286</v>
      </c>
      <c r="L15" s="166">
        <f>L16+L17+L18+L19+L20+L21+L22+L23</f>
        <v>123718</v>
      </c>
      <c r="M15" s="821" t="s">
        <v>330</v>
      </c>
      <c r="N15" s="822"/>
    </row>
    <row r="16" spans="1:14" ht="13.9" customHeight="1">
      <c r="A16" s="156" t="s">
        <v>591</v>
      </c>
      <c r="B16" s="157" t="s">
        <v>331</v>
      </c>
      <c r="C16" s="180">
        <f t="shared" si="1"/>
        <v>8556</v>
      </c>
      <c r="D16" s="181" t="s">
        <v>311</v>
      </c>
      <c r="E16" s="168" t="s">
        <v>311</v>
      </c>
      <c r="F16" s="168" t="s">
        <v>311</v>
      </c>
      <c r="G16" s="168" t="s">
        <v>311</v>
      </c>
      <c r="H16" s="168" t="s">
        <v>311</v>
      </c>
      <c r="I16" s="168" t="s">
        <v>311</v>
      </c>
      <c r="J16" s="168" t="s">
        <v>311</v>
      </c>
      <c r="K16" s="168" t="s">
        <v>311</v>
      </c>
      <c r="L16" s="168">
        <v>8556</v>
      </c>
      <c r="M16" s="825" t="s">
        <v>332</v>
      </c>
      <c r="N16" s="826"/>
    </row>
    <row r="17" spans="1:14" ht="13.9" customHeight="1">
      <c r="A17" s="152" t="s">
        <v>592</v>
      </c>
      <c r="B17" s="153" t="s">
        <v>333</v>
      </c>
      <c r="C17" s="198">
        <f t="shared" si="1"/>
        <v>4512</v>
      </c>
      <c r="D17" s="166">
        <v>1434</v>
      </c>
      <c r="E17" s="166">
        <v>0</v>
      </c>
      <c r="F17" s="166">
        <v>0</v>
      </c>
      <c r="G17" s="166">
        <v>527</v>
      </c>
      <c r="H17" s="166">
        <v>340</v>
      </c>
      <c r="I17" s="166">
        <v>419</v>
      </c>
      <c r="J17" s="166">
        <v>38</v>
      </c>
      <c r="K17" s="166">
        <v>0</v>
      </c>
      <c r="L17" s="166">
        <v>1754</v>
      </c>
      <c r="M17" s="815" t="s">
        <v>334</v>
      </c>
      <c r="N17" s="816"/>
    </row>
    <row r="18" spans="1:14" ht="13.9" customHeight="1">
      <c r="A18" s="156" t="s">
        <v>593</v>
      </c>
      <c r="B18" s="157" t="s">
        <v>335</v>
      </c>
      <c r="C18" s="180">
        <f t="shared" si="1"/>
        <v>36031</v>
      </c>
      <c r="D18" s="181">
        <v>11375</v>
      </c>
      <c r="E18" s="168">
        <v>0</v>
      </c>
      <c r="F18" s="168">
        <v>5</v>
      </c>
      <c r="G18" s="168">
        <v>3813</v>
      </c>
      <c r="H18" s="168">
        <v>7485</v>
      </c>
      <c r="I18" s="168">
        <v>3432</v>
      </c>
      <c r="J18" s="168">
        <v>1986</v>
      </c>
      <c r="K18" s="168">
        <v>1608</v>
      </c>
      <c r="L18" s="168">
        <v>6327</v>
      </c>
      <c r="M18" s="825" t="s">
        <v>336</v>
      </c>
      <c r="N18" s="826"/>
    </row>
    <row r="19" spans="1:14" ht="13.9" customHeight="1">
      <c r="A19" s="152" t="s">
        <v>594</v>
      </c>
      <c r="B19" s="153" t="s">
        <v>337</v>
      </c>
      <c r="C19" s="198">
        <f t="shared" si="1"/>
        <v>32080</v>
      </c>
      <c r="D19" s="166">
        <v>17835</v>
      </c>
      <c r="E19" s="166">
        <v>20</v>
      </c>
      <c r="F19" s="166">
        <v>1071</v>
      </c>
      <c r="G19" s="166">
        <v>5604</v>
      </c>
      <c r="H19" s="166">
        <v>3408</v>
      </c>
      <c r="I19" s="166">
        <v>1780</v>
      </c>
      <c r="J19" s="166">
        <v>609</v>
      </c>
      <c r="K19" s="166">
        <v>0</v>
      </c>
      <c r="L19" s="166">
        <v>1753</v>
      </c>
      <c r="M19" s="815" t="s">
        <v>338</v>
      </c>
      <c r="N19" s="816"/>
    </row>
    <row r="20" spans="1:14" ht="13.9" customHeight="1">
      <c r="A20" s="156" t="s">
        <v>562</v>
      </c>
      <c r="B20" s="157" t="s">
        <v>339</v>
      </c>
      <c r="C20" s="180">
        <f t="shared" si="1"/>
        <v>144499</v>
      </c>
      <c r="D20" s="181">
        <v>15772</v>
      </c>
      <c r="E20" s="168">
        <v>247</v>
      </c>
      <c r="F20" s="168">
        <v>8235</v>
      </c>
      <c r="G20" s="168">
        <v>7395</v>
      </c>
      <c r="H20" s="168">
        <v>3806</v>
      </c>
      <c r="I20" s="168">
        <v>16845</v>
      </c>
      <c r="J20" s="168">
        <v>1580</v>
      </c>
      <c r="K20" s="168">
        <v>470</v>
      </c>
      <c r="L20" s="168">
        <v>90149</v>
      </c>
      <c r="M20" s="825" t="s">
        <v>340</v>
      </c>
      <c r="N20" s="826"/>
    </row>
    <row r="21" spans="1:14" ht="13.9" customHeight="1">
      <c r="A21" s="152" t="s">
        <v>595</v>
      </c>
      <c r="B21" s="153" t="s">
        <v>341</v>
      </c>
      <c r="C21" s="198">
        <f t="shared" si="1"/>
        <v>11265</v>
      </c>
      <c r="D21" s="166">
        <v>297</v>
      </c>
      <c r="E21" s="166">
        <v>1379</v>
      </c>
      <c r="F21" s="166">
        <v>0</v>
      </c>
      <c r="G21" s="166">
        <v>9</v>
      </c>
      <c r="H21" s="166">
        <v>148</v>
      </c>
      <c r="I21" s="166">
        <v>156</v>
      </c>
      <c r="J21" s="166">
        <v>544</v>
      </c>
      <c r="K21" s="166">
        <v>20</v>
      </c>
      <c r="L21" s="166">
        <v>8712</v>
      </c>
      <c r="M21" s="815" t="s">
        <v>343</v>
      </c>
      <c r="N21" s="816"/>
    </row>
    <row r="22" spans="1:14" ht="13.9" customHeight="1">
      <c r="A22" s="156" t="s">
        <v>596</v>
      </c>
      <c r="B22" s="157" t="s">
        <v>344</v>
      </c>
      <c r="C22" s="180">
        <f t="shared" si="1"/>
        <v>7232</v>
      </c>
      <c r="D22" s="181">
        <v>297</v>
      </c>
      <c r="E22" s="168">
        <v>3</v>
      </c>
      <c r="F22" s="168">
        <v>88</v>
      </c>
      <c r="G22" s="168">
        <v>70</v>
      </c>
      <c r="H22" s="168">
        <v>297</v>
      </c>
      <c r="I22" s="168">
        <v>90</v>
      </c>
      <c r="J22" s="168">
        <v>93</v>
      </c>
      <c r="K22" s="168">
        <v>188</v>
      </c>
      <c r="L22" s="168">
        <v>6106</v>
      </c>
      <c r="M22" s="825" t="s">
        <v>346</v>
      </c>
      <c r="N22" s="826"/>
    </row>
    <row r="23" spans="1:14" ht="13.9" customHeight="1">
      <c r="A23" s="152" t="s">
        <v>597</v>
      </c>
      <c r="B23" s="153" t="s">
        <v>347</v>
      </c>
      <c r="C23" s="198">
        <f t="shared" si="1"/>
        <v>2040</v>
      </c>
      <c r="D23" s="166">
        <v>0</v>
      </c>
      <c r="E23" s="166">
        <v>0</v>
      </c>
      <c r="F23" s="166">
        <v>0</v>
      </c>
      <c r="G23" s="166">
        <v>0</v>
      </c>
      <c r="H23" s="166">
        <v>0</v>
      </c>
      <c r="I23" s="166">
        <v>0</v>
      </c>
      <c r="J23" s="166">
        <v>1679</v>
      </c>
      <c r="K23" s="166" t="s">
        <v>311</v>
      </c>
      <c r="L23" s="166">
        <v>361</v>
      </c>
      <c r="M23" s="815" t="s">
        <v>348</v>
      </c>
      <c r="N23" s="816"/>
    </row>
    <row r="24" spans="1:14" ht="13.9" customHeight="1">
      <c r="A24" s="150" t="s">
        <v>46</v>
      </c>
      <c r="B24" s="151" t="s">
        <v>349</v>
      </c>
      <c r="C24" s="180">
        <f t="shared" si="1"/>
        <v>116070</v>
      </c>
      <c r="D24" s="168">
        <f t="shared" ref="D24:K24" si="4">D25+D26</f>
        <v>67883</v>
      </c>
      <c r="E24" s="168">
        <f t="shared" si="4"/>
        <v>1094</v>
      </c>
      <c r="F24" s="168">
        <f t="shared" si="4"/>
        <v>720</v>
      </c>
      <c r="G24" s="168">
        <f t="shared" si="4"/>
        <v>11750</v>
      </c>
      <c r="H24" s="168">
        <f t="shared" si="4"/>
        <v>9287</v>
      </c>
      <c r="I24" s="168">
        <f t="shared" si="4"/>
        <v>4576</v>
      </c>
      <c r="J24" s="168">
        <f t="shared" si="4"/>
        <v>2246</v>
      </c>
      <c r="K24" s="168">
        <f t="shared" si="4"/>
        <v>157</v>
      </c>
      <c r="L24" s="168">
        <f>L25+L26</f>
        <v>18357</v>
      </c>
      <c r="M24" s="827" t="s">
        <v>350</v>
      </c>
      <c r="N24" s="828"/>
    </row>
    <row r="25" spans="1:14" ht="22.5">
      <c r="A25" s="152" t="s">
        <v>598</v>
      </c>
      <c r="B25" s="153" t="s">
        <v>351</v>
      </c>
      <c r="C25" s="198">
        <f t="shared" si="1"/>
        <v>64820</v>
      </c>
      <c r="D25" s="166">
        <v>47751</v>
      </c>
      <c r="E25" s="166">
        <v>1094</v>
      </c>
      <c r="F25" s="166">
        <v>2</v>
      </c>
      <c r="G25" s="166">
        <v>7028</v>
      </c>
      <c r="H25" s="166">
        <v>2654</v>
      </c>
      <c r="I25" s="166">
        <v>2229</v>
      </c>
      <c r="J25" s="166">
        <v>1233</v>
      </c>
      <c r="K25" s="166">
        <v>0</v>
      </c>
      <c r="L25" s="166">
        <v>2829</v>
      </c>
      <c r="M25" s="815" t="s">
        <v>352</v>
      </c>
      <c r="N25" s="816"/>
    </row>
    <row r="26" spans="1:14" ht="13.9" customHeight="1">
      <c r="A26" s="156" t="s">
        <v>599</v>
      </c>
      <c r="B26" s="157" t="s">
        <v>353</v>
      </c>
      <c r="C26" s="180">
        <f t="shared" si="1"/>
        <v>51250</v>
      </c>
      <c r="D26" s="181">
        <v>20132</v>
      </c>
      <c r="E26" s="168" t="s">
        <v>311</v>
      </c>
      <c r="F26" s="168">
        <v>718</v>
      </c>
      <c r="G26" s="168">
        <v>4722</v>
      </c>
      <c r="H26" s="168">
        <v>6633</v>
      </c>
      <c r="I26" s="168">
        <v>2347</v>
      </c>
      <c r="J26" s="168">
        <v>1013</v>
      </c>
      <c r="K26" s="168">
        <v>157</v>
      </c>
      <c r="L26" s="168">
        <v>15528</v>
      </c>
      <c r="M26" s="825" t="s">
        <v>354</v>
      </c>
      <c r="N26" s="826"/>
    </row>
    <row r="27" spans="1:14" ht="13.9" customHeight="1">
      <c r="A27" s="33" t="s">
        <v>50</v>
      </c>
      <c r="B27" s="34" t="s">
        <v>355</v>
      </c>
      <c r="C27" s="198">
        <f t="shared" si="1"/>
        <v>8410</v>
      </c>
      <c r="D27" s="166">
        <f t="shared" ref="D27:K27" si="5">D28+D29</f>
        <v>1999</v>
      </c>
      <c r="E27" s="166">
        <f t="shared" si="5"/>
        <v>19</v>
      </c>
      <c r="F27" s="166">
        <f t="shared" si="5"/>
        <v>371</v>
      </c>
      <c r="G27" s="166">
        <f t="shared" si="5"/>
        <v>331</v>
      </c>
      <c r="H27" s="166">
        <f t="shared" si="5"/>
        <v>538</v>
      </c>
      <c r="I27" s="166">
        <f t="shared" si="5"/>
        <v>128</v>
      </c>
      <c r="J27" s="166">
        <f t="shared" si="5"/>
        <v>292</v>
      </c>
      <c r="K27" s="166">
        <f t="shared" si="5"/>
        <v>291</v>
      </c>
      <c r="L27" s="166">
        <f>L28+L29</f>
        <v>4441</v>
      </c>
      <c r="M27" s="821" t="s">
        <v>356</v>
      </c>
      <c r="N27" s="822"/>
    </row>
    <row r="28" spans="1:14" ht="13.9" customHeight="1">
      <c r="A28" s="156" t="s">
        <v>600</v>
      </c>
      <c r="B28" s="157" t="s">
        <v>357</v>
      </c>
      <c r="C28" s="180">
        <f t="shared" si="1"/>
        <v>8134</v>
      </c>
      <c r="D28" s="181">
        <v>1978</v>
      </c>
      <c r="E28" s="168">
        <v>19</v>
      </c>
      <c r="F28" s="168">
        <v>371</v>
      </c>
      <c r="G28" s="168">
        <v>331</v>
      </c>
      <c r="H28" s="168">
        <v>403</v>
      </c>
      <c r="I28" s="168">
        <v>128</v>
      </c>
      <c r="J28" s="168">
        <v>292</v>
      </c>
      <c r="K28" s="168">
        <v>291</v>
      </c>
      <c r="L28" s="168">
        <v>4321</v>
      </c>
      <c r="M28" s="825" t="s">
        <v>358</v>
      </c>
      <c r="N28" s="826"/>
    </row>
    <row r="29" spans="1:14" ht="13.9" customHeight="1">
      <c r="A29" s="152" t="s">
        <v>601</v>
      </c>
      <c r="B29" s="153" t="s">
        <v>359</v>
      </c>
      <c r="C29" s="198">
        <f t="shared" si="1"/>
        <v>276</v>
      </c>
      <c r="D29" s="166">
        <v>21</v>
      </c>
      <c r="E29" s="166" t="s">
        <v>311</v>
      </c>
      <c r="F29" s="166" t="s">
        <v>311</v>
      </c>
      <c r="G29" s="166" t="s">
        <v>311</v>
      </c>
      <c r="H29" s="166">
        <v>135</v>
      </c>
      <c r="I29" s="166">
        <v>0</v>
      </c>
      <c r="J29" s="166" t="s">
        <v>311</v>
      </c>
      <c r="K29" s="166" t="s">
        <v>311</v>
      </c>
      <c r="L29" s="166" t="s">
        <v>660</v>
      </c>
      <c r="M29" s="815" t="s">
        <v>361</v>
      </c>
      <c r="N29" s="816"/>
    </row>
    <row r="30" spans="1:14" ht="13.9" customHeight="1">
      <c r="A30" s="150" t="s">
        <v>53</v>
      </c>
      <c r="B30" s="151" t="s">
        <v>362</v>
      </c>
      <c r="C30" s="180">
        <f>L30+K30+J30+I30+H30+G30+F30+E30+D30</f>
        <v>142868</v>
      </c>
      <c r="D30" s="168">
        <f>+D31+D32+D33</f>
        <v>4259</v>
      </c>
      <c r="E30" s="168">
        <f t="shared" ref="E30:K30" si="6">+E31+E32+E33</f>
        <v>326</v>
      </c>
      <c r="F30" s="168">
        <f t="shared" si="6"/>
        <v>794</v>
      </c>
      <c r="G30" s="168">
        <f t="shared" si="6"/>
        <v>8171</v>
      </c>
      <c r="H30" s="168">
        <f t="shared" si="6"/>
        <v>5125</v>
      </c>
      <c r="I30" s="168">
        <f t="shared" si="6"/>
        <v>2682</v>
      </c>
      <c r="J30" s="168">
        <f t="shared" si="6"/>
        <v>558</v>
      </c>
      <c r="K30" s="168">
        <f t="shared" si="6"/>
        <v>0</v>
      </c>
      <c r="L30" s="168">
        <f>+L31+L32+L33</f>
        <v>120953</v>
      </c>
      <c r="M30" s="827" t="s">
        <v>363</v>
      </c>
      <c r="N30" s="828"/>
    </row>
    <row r="31" spans="1:14" ht="26.45" customHeight="1">
      <c r="A31" s="152" t="s">
        <v>602</v>
      </c>
      <c r="B31" s="153" t="s">
        <v>364</v>
      </c>
      <c r="C31" s="198">
        <f t="shared" si="1"/>
        <v>1564</v>
      </c>
      <c r="D31" s="166">
        <v>634</v>
      </c>
      <c r="E31" s="166">
        <v>0</v>
      </c>
      <c r="F31" s="166">
        <v>10</v>
      </c>
      <c r="G31" s="166">
        <v>59</v>
      </c>
      <c r="H31" s="166">
        <v>187</v>
      </c>
      <c r="I31" s="166">
        <v>48</v>
      </c>
      <c r="J31" s="166">
        <v>140</v>
      </c>
      <c r="K31" s="166">
        <v>0</v>
      </c>
      <c r="L31" s="166">
        <v>486</v>
      </c>
      <c r="M31" s="815" t="s">
        <v>365</v>
      </c>
      <c r="N31" s="816"/>
    </row>
    <row r="32" spans="1:14" ht="26.45" customHeight="1" thickTop="1" thickBot="1">
      <c r="A32" s="156" t="s">
        <v>603</v>
      </c>
      <c r="B32" s="157" t="s">
        <v>366</v>
      </c>
      <c r="C32" s="180">
        <f t="shared" ref="C32:C41" si="7">L32+K32+J32+I32+H32+G32+F32+E32+D32</f>
        <v>140882</v>
      </c>
      <c r="D32" s="181">
        <v>3587</v>
      </c>
      <c r="E32" s="168">
        <v>326</v>
      </c>
      <c r="F32" s="168">
        <v>784</v>
      </c>
      <c r="G32" s="168">
        <v>8078</v>
      </c>
      <c r="H32" s="168">
        <v>4914</v>
      </c>
      <c r="I32" s="168">
        <v>2611</v>
      </c>
      <c r="J32" s="168">
        <v>415</v>
      </c>
      <c r="K32" s="168">
        <v>0</v>
      </c>
      <c r="L32" s="168">
        <v>120167</v>
      </c>
      <c r="M32" s="825" t="s">
        <v>604</v>
      </c>
      <c r="N32" s="826"/>
    </row>
    <row r="33" spans="1:14" ht="26.45" customHeight="1" thickTop="1" thickBot="1">
      <c r="A33" s="156" t="s">
        <v>605</v>
      </c>
      <c r="B33" s="157" t="s">
        <v>764</v>
      </c>
      <c r="C33" s="180">
        <f t="shared" si="7"/>
        <v>422</v>
      </c>
      <c r="D33" s="196">
        <v>38</v>
      </c>
      <c r="E33" s="168">
        <v>0</v>
      </c>
      <c r="F33" s="168">
        <v>0</v>
      </c>
      <c r="G33" s="168">
        <v>34</v>
      </c>
      <c r="H33" s="168">
        <v>24</v>
      </c>
      <c r="I33" s="168">
        <v>23</v>
      </c>
      <c r="J33" s="168">
        <v>3</v>
      </c>
      <c r="K33" s="168">
        <v>0</v>
      </c>
      <c r="L33" s="168">
        <v>300</v>
      </c>
      <c r="M33" s="839" t="s">
        <v>765</v>
      </c>
      <c r="N33" s="840"/>
    </row>
    <row r="34" spans="1:14" ht="13.9" customHeight="1" thickTop="1" thickBot="1">
      <c r="A34" s="33" t="s">
        <v>56</v>
      </c>
      <c r="B34" s="34" t="s">
        <v>368</v>
      </c>
      <c r="C34" s="198">
        <f t="shared" si="7"/>
        <v>91</v>
      </c>
      <c r="D34" s="166">
        <v>32</v>
      </c>
      <c r="E34" s="166">
        <v>0</v>
      </c>
      <c r="F34" s="166">
        <v>0</v>
      </c>
      <c r="G34" s="166">
        <v>49</v>
      </c>
      <c r="H34" s="166">
        <v>10</v>
      </c>
      <c r="I34" s="166">
        <v>0</v>
      </c>
      <c r="J34" s="166">
        <v>0</v>
      </c>
      <c r="K34" s="166">
        <v>0</v>
      </c>
      <c r="L34" s="166">
        <v>0</v>
      </c>
      <c r="M34" s="821" t="s">
        <v>369</v>
      </c>
      <c r="N34" s="822"/>
    </row>
    <row r="35" spans="1:14" ht="24.75" customHeight="1">
      <c r="A35" s="156" t="s">
        <v>606</v>
      </c>
      <c r="B35" s="157" t="s">
        <v>370</v>
      </c>
      <c r="C35" s="180">
        <f t="shared" si="7"/>
        <v>91</v>
      </c>
      <c r="D35" s="181">
        <v>32</v>
      </c>
      <c r="E35" s="168" t="s">
        <v>311</v>
      </c>
      <c r="F35" s="168">
        <v>0</v>
      </c>
      <c r="G35" s="168">
        <v>49</v>
      </c>
      <c r="H35" s="168">
        <v>10</v>
      </c>
      <c r="I35" s="168">
        <v>0</v>
      </c>
      <c r="J35" s="168">
        <v>0</v>
      </c>
      <c r="K35" s="168">
        <v>0</v>
      </c>
      <c r="L35" s="168">
        <v>0</v>
      </c>
      <c r="M35" s="825" t="s">
        <v>371</v>
      </c>
      <c r="N35" s="826"/>
    </row>
    <row r="36" spans="1:14" ht="18.75" customHeight="1">
      <c r="A36" s="33" t="s">
        <v>57</v>
      </c>
      <c r="B36" s="34" t="s">
        <v>372</v>
      </c>
      <c r="C36" s="198">
        <f t="shared" si="7"/>
        <v>20183</v>
      </c>
      <c r="D36" s="166">
        <v>7571</v>
      </c>
      <c r="E36" s="166">
        <v>52</v>
      </c>
      <c r="F36" s="166">
        <v>19</v>
      </c>
      <c r="G36" s="166">
        <v>1435</v>
      </c>
      <c r="H36" s="166">
        <v>5596</v>
      </c>
      <c r="I36" s="166">
        <v>1792</v>
      </c>
      <c r="J36" s="166">
        <v>1266</v>
      </c>
      <c r="K36" s="166">
        <v>2452</v>
      </c>
      <c r="L36" s="166"/>
      <c r="M36" s="821" t="s">
        <v>373</v>
      </c>
      <c r="N36" s="822"/>
    </row>
    <row r="37" spans="1:14" ht="13.9" customHeight="1">
      <c r="A37" s="156" t="s">
        <v>607</v>
      </c>
      <c r="B37" s="157" t="s">
        <v>374</v>
      </c>
      <c r="C37" s="180">
        <f t="shared" si="7"/>
        <v>43651</v>
      </c>
      <c r="D37" s="181">
        <v>7571</v>
      </c>
      <c r="E37" s="168">
        <v>52</v>
      </c>
      <c r="F37" s="168">
        <v>19</v>
      </c>
      <c r="G37" s="168">
        <v>1435</v>
      </c>
      <c r="H37" s="168">
        <v>5596</v>
      </c>
      <c r="I37" s="168">
        <v>1792</v>
      </c>
      <c r="J37" s="168">
        <v>1266</v>
      </c>
      <c r="K37" s="168">
        <v>2452</v>
      </c>
      <c r="L37" s="168">
        <v>23468</v>
      </c>
      <c r="M37" s="825" t="s">
        <v>375</v>
      </c>
      <c r="N37" s="826"/>
    </row>
    <row r="38" spans="1:14" ht="13.9" customHeight="1">
      <c r="A38" s="33" t="s">
        <v>58</v>
      </c>
      <c r="B38" s="34" t="s">
        <v>376</v>
      </c>
      <c r="C38" s="198">
        <f t="shared" si="7"/>
        <v>9773</v>
      </c>
      <c r="D38" s="166">
        <f t="shared" ref="D38:K38" si="8">D39+D40</f>
        <v>622</v>
      </c>
      <c r="E38" s="166">
        <f t="shared" si="8"/>
        <v>0</v>
      </c>
      <c r="F38" s="166">
        <f t="shared" si="8"/>
        <v>131</v>
      </c>
      <c r="G38" s="166">
        <f t="shared" si="8"/>
        <v>398</v>
      </c>
      <c r="H38" s="166">
        <f t="shared" si="8"/>
        <v>1950</v>
      </c>
      <c r="I38" s="166">
        <f t="shared" si="8"/>
        <v>516</v>
      </c>
      <c r="J38" s="166">
        <f t="shared" si="8"/>
        <v>1678</v>
      </c>
      <c r="K38" s="166">
        <f t="shared" si="8"/>
        <v>4</v>
      </c>
      <c r="L38" s="166">
        <f>L39+L40</f>
        <v>4474</v>
      </c>
      <c r="M38" s="821" t="s">
        <v>377</v>
      </c>
      <c r="N38" s="822"/>
    </row>
    <row r="39" spans="1:14" ht="22.5">
      <c r="A39" s="156" t="s">
        <v>608</v>
      </c>
      <c r="B39" s="157" t="s">
        <v>378</v>
      </c>
      <c r="C39" s="180">
        <f t="shared" si="7"/>
        <v>5595</v>
      </c>
      <c r="D39" s="181">
        <v>362</v>
      </c>
      <c r="E39" s="168">
        <v>0</v>
      </c>
      <c r="F39" s="168">
        <v>0</v>
      </c>
      <c r="G39" s="168">
        <v>204</v>
      </c>
      <c r="H39" s="168">
        <v>1537</v>
      </c>
      <c r="I39" s="168">
        <v>407</v>
      </c>
      <c r="J39" s="168">
        <v>5</v>
      </c>
      <c r="K39" s="168" t="s">
        <v>311</v>
      </c>
      <c r="L39" s="168">
        <v>3080</v>
      </c>
      <c r="M39" s="825" t="s">
        <v>379</v>
      </c>
      <c r="N39" s="826"/>
    </row>
    <row r="40" spans="1:14">
      <c r="A40" s="183" t="s">
        <v>609</v>
      </c>
      <c r="B40" s="184" t="s">
        <v>380</v>
      </c>
      <c r="C40" s="198">
        <f t="shared" si="7"/>
        <v>4178</v>
      </c>
      <c r="D40" s="166">
        <v>260</v>
      </c>
      <c r="E40" s="182" t="s">
        <v>311</v>
      </c>
      <c r="F40" s="182">
        <v>131</v>
      </c>
      <c r="G40" s="182">
        <v>194</v>
      </c>
      <c r="H40" s="182">
        <v>413</v>
      </c>
      <c r="I40" s="182">
        <v>109</v>
      </c>
      <c r="J40" s="182">
        <v>1673</v>
      </c>
      <c r="K40" s="182">
        <v>4</v>
      </c>
      <c r="L40" s="182">
        <v>1394</v>
      </c>
      <c r="M40" s="833" t="s">
        <v>381</v>
      </c>
      <c r="N40" s="834"/>
    </row>
    <row r="41" spans="1:14" ht="13.9" customHeight="1">
      <c r="A41" s="172" t="s">
        <v>60</v>
      </c>
      <c r="B41" s="173" t="s">
        <v>382</v>
      </c>
      <c r="C41" s="180">
        <f t="shared" si="7"/>
        <v>94086</v>
      </c>
      <c r="D41" s="164">
        <f t="shared" ref="D41:K41" si="9">D42+D43</f>
        <v>23939</v>
      </c>
      <c r="E41" s="164">
        <f t="shared" si="9"/>
        <v>357</v>
      </c>
      <c r="F41" s="164">
        <f t="shared" si="9"/>
        <v>20737</v>
      </c>
      <c r="G41" s="164">
        <f t="shared" si="9"/>
        <v>1506</v>
      </c>
      <c r="H41" s="164">
        <f t="shared" si="9"/>
        <v>8258</v>
      </c>
      <c r="I41" s="164">
        <f t="shared" si="9"/>
        <v>5136</v>
      </c>
      <c r="J41" s="164">
        <f t="shared" si="9"/>
        <v>911</v>
      </c>
      <c r="K41" s="164">
        <f t="shared" si="9"/>
        <v>736</v>
      </c>
      <c r="L41" s="164">
        <f>L42+L43</f>
        <v>32506</v>
      </c>
      <c r="M41" s="837" t="s">
        <v>385</v>
      </c>
      <c r="N41" s="838"/>
    </row>
    <row r="42" spans="1:14" ht="13.9" customHeight="1">
      <c r="A42" s="152" t="s">
        <v>610</v>
      </c>
      <c r="B42" s="153" t="s">
        <v>386</v>
      </c>
      <c r="C42" s="198">
        <f t="shared" ref="C42:C66" si="10">L42+K42+J42+I42+H42+G42+F42+E42+D42</f>
        <v>92685</v>
      </c>
      <c r="D42" s="166">
        <v>23590</v>
      </c>
      <c r="E42" s="166">
        <v>357</v>
      </c>
      <c r="F42" s="166">
        <v>20737</v>
      </c>
      <c r="G42" s="166">
        <v>1401</v>
      </c>
      <c r="H42" s="166">
        <v>8200</v>
      </c>
      <c r="I42" s="166">
        <v>5136</v>
      </c>
      <c r="J42" s="166">
        <v>911</v>
      </c>
      <c r="K42" s="166">
        <v>736</v>
      </c>
      <c r="L42" s="166">
        <v>31617</v>
      </c>
      <c r="M42" s="815" t="s">
        <v>388</v>
      </c>
      <c r="N42" s="816"/>
    </row>
    <row r="43" spans="1:14" ht="13.9" customHeight="1">
      <c r="A43" s="156" t="s">
        <v>611</v>
      </c>
      <c r="B43" s="157" t="s">
        <v>389</v>
      </c>
      <c r="C43" s="180">
        <f t="shared" si="10"/>
        <v>1401</v>
      </c>
      <c r="D43" s="181">
        <v>349</v>
      </c>
      <c r="E43" s="168">
        <v>0</v>
      </c>
      <c r="F43" s="168">
        <v>0</v>
      </c>
      <c r="G43" s="168">
        <v>105</v>
      </c>
      <c r="H43" s="168">
        <v>58</v>
      </c>
      <c r="I43" s="168">
        <v>0</v>
      </c>
      <c r="J43" s="168" t="s">
        <v>311</v>
      </c>
      <c r="K43" s="168" t="s">
        <v>311</v>
      </c>
      <c r="L43" s="168">
        <v>889</v>
      </c>
      <c r="M43" s="825" t="s">
        <v>390</v>
      </c>
      <c r="N43" s="826"/>
    </row>
    <row r="44" spans="1:14" ht="13.9" customHeight="1">
      <c r="A44" s="33" t="s">
        <v>612</v>
      </c>
      <c r="B44" s="34" t="s">
        <v>391</v>
      </c>
      <c r="C44" s="198">
        <f t="shared" si="10"/>
        <v>522740</v>
      </c>
      <c r="D44" s="166">
        <v>32187</v>
      </c>
      <c r="E44" s="166" t="s">
        <v>311</v>
      </c>
      <c r="F44" s="166">
        <v>372229</v>
      </c>
      <c r="G44" s="166">
        <v>1322</v>
      </c>
      <c r="H44" s="166">
        <v>92784</v>
      </c>
      <c r="I44" s="166">
        <v>8176</v>
      </c>
      <c r="J44" s="166">
        <v>55</v>
      </c>
      <c r="K44" s="166">
        <v>1636</v>
      </c>
      <c r="L44" s="166">
        <v>14351</v>
      </c>
      <c r="M44" s="821" t="s">
        <v>613</v>
      </c>
      <c r="N44" s="822"/>
    </row>
    <row r="45" spans="1:14" ht="13.9" customHeight="1">
      <c r="A45" s="150" t="s">
        <v>409</v>
      </c>
      <c r="B45" s="151" t="s">
        <v>393</v>
      </c>
      <c r="C45" s="180">
        <f t="shared" si="10"/>
        <v>841993</v>
      </c>
      <c r="D45" s="181">
        <v>414116</v>
      </c>
      <c r="E45" s="168">
        <v>40</v>
      </c>
      <c r="F45" s="168">
        <v>147935</v>
      </c>
      <c r="G45" s="168">
        <v>23245</v>
      </c>
      <c r="H45" s="168">
        <v>116160</v>
      </c>
      <c r="I45" s="168">
        <v>21668</v>
      </c>
      <c r="J45" s="168">
        <v>7076</v>
      </c>
      <c r="K45" s="168">
        <v>28507</v>
      </c>
      <c r="L45" s="168">
        <v>83246</v>
      </c>
      <c r="M45" s="827" t="s">
        <v>395</v>
      </c>
      <c r="N45" s="828"/>
    </row>
    <row r="46" spans="1:14" ht="22.5">
      <c r="A46" s="33" t="s">
        <v>614</v>
      </c>
      <c r="B46" s="34" t="s">
        <v>396</v>
      </c>
      <c r="C46" s="198">
        <f t="shared" si="10"/>
        <v>2846</v>
      </c>
      <c r="D46" s="166">
        <v>416</v>
      </c>
      <c r="E46" s="166" t="s">
        <v>311</v>
      </c>
      <c r="F46" s="166" t="s">
        <v>311</v>
      </c>
      <c r="G46" s="166" t="s">
        <v>311</v>
      </c>
      <c r="H46" s="166">
        <v>218</v>
      </c>
      <c r="I46" s="166">
        <v>1704</v>
      </c>
      <c r="J46" s="166">
        <v>321</v>
      </c>
      <c r="K46" s="166">
        <v>0</v>
      </c>
      <c r="L46" s="166">
        <v>187</v>
      </c>
      <c r="M46" s="821" t="s">
        <v>397</v>
      </c>
      <c r="N46" s="822"/>
    </row>
    <row r="47" spans="1:14" ht="21.6" customHeight="1">
      <c r="A47" s="156" t="s">
        <v>615</v>
      </c>
      <c r="B47" s="157" t="s">
        <v>398</v>
      </c>
      <c r="C47" s="180">
        <f t="shared" si="10"/>
        <v>2846</v>
      </c>
      <c r="D47" s="181">
        <v>416</v>
      </c>
      <c r="E47" s="168" t="s">
        <v>311</v>
      </c>
      <c r="F47" s="168" t="s">
        <v>311</v>
      </c>
      <c r="G47" s="168" t="s">
        <v>311</v>
      </c>
      <c r="H47" s="168">
        <v>218</v>
      </c>
      <c r="I47" s="168">
        <v>1704</v>
      </c>
      <c r="J47" s="168">
        <v>321</v>
      </c>
      <c r="K47" s="168">
        <v>0</v>
      </c>
      <c r="L47" s="168">
        <v>187</v>
      </c>
      <c r="M47" s="825" t="s">
        <v>399</v>
      </c>
      <c r="N47" s="826"/>
    </row>
    <row r="48" spans="1:14">
      <c r="A48" s="33" t="s">
        <v>345</v>
      </c>
      <c r="B48" s="34" t="s">
        <v>400</v>
      </c>
      <c r="C48" s="198">
        <f t="shared" si="10"/>
        <v>101719</v>
      </c>
      <c r="D48" s="166">
        <f t="shared" ref="D48:K48" si="11">D49+D50</f>
        <v>28802</v>
      </c>
      <c r="E48" s="166">
        <f t="shared" si="11"/>
        <v>1490</v>
      </c>
      <c r="F48" s="166">
        <f t="shared" si="11"/>
        <v>257</v>
      </c>
      <c r="G48" s="166">
        <f t="shared" si="11"/>
        <v>12969</v>
      </c>
      <c r="H48" s="166">
        <f t="shared" si="11"/>
        <v>12334</v>
      </c>
      <c r="I48" s="166">
        <f t="shared" si="11"/>
        <v>6444</v>
      </c>
      <c r="J48" s="166">
        <f t="shared" si="11"/>
        <v>7459</v>
      </c>
      <c r="K48" s="166">
        <f t="shared" si="11"/>
        <v>975</v>
      </c>
      <c r="L48" s="166">
        <f>L49+L50</f>
        <v>30989</v>
      </c>
      <c r="M48" s="821" t="s">
        <v>401</v>
      </c>
      <c r="N48" s="822"/>
    </row>
    <row r="49" spans="1:14" ht="22.5" customHeight="1">
      <c r="A49" s="156" t="s">
        <v>616</v>
      </c>
      <c r="B49" s="157" t="s">
        <v>402</v>
      </c>
      <c r="C49" s="180">
        <f t="shared" si="10"/>
        <v>721</v>
      </c>
      <c r="D49" s="181">
        <v>30</v>
      </c>
      <c r="E49" s="168" t="s">
        <v>311</v>
      </c>
      <c r="F49" s="168" t="s">
        <v>311</v>
      </c>
      <c r="G49" s="168">
        <v>35</v>
      </c>
      <c r="H49" s="168">
        <v>62</v>
      </c>
      <c r="I49" s="168">
        <v>50</v>
      </c>
      <c r="J49" s="168">
        <v>24</v>
      </c>
      <c r="K49" s="168">
        <v>25</v>
      </c>
      <c r="L49" s="168">
        <v>495</v>
      </c>
      <c r="M49" s="825" t="s">
        <v>403</v>
      </c>
      <c r="N49" s="826"/>
    </row>
    <row r="50" spans="1:14" ht="13.9" customHeight="1">
      <c r="A50" s="152" t="s">
        <v>617</v>
      </c>
      <c r="B50" s="153" t="s">
        <v>404</v>
      </c>
      <c r="C50" s="198">
        <f t="shared" si="10"/>
        <v>100998</v>
      </c>
      <c r="D50" s="166">
        <v>28772</v>
      </c>
      <c r="E50" s="166">
        <v>1490</v>
      </c>
      <c r="F50" s="166">
        <v>257</v>
      </c>
      <c r="G50" s="166">
        <v>12934</v>
      </c>
      <c r="H50" s="166">
        <v>12272</v>
      </c>
      <c r="I50" s="166">
        <v>6394</v>
      </c>
      <c r="J50" s="166">
        <v>7435</v>
      </c>
      <c r="K50" s="166">
        <v>950</v>
      </c>
      <c r="L50" s="166">
        <v>30494</v>
      </c>
      <c r="M50" s="815" t="s">
        <v>405</v>
      </c>
      <c r="N50" s="816"/>
    </row>
    <row r="51" spans="1:14" ht="13.9" customHeight="1">
      <c r="A51" s="150" t="s">
        <v>432</v>
      </c>
      <c r="B51" s="151" t="s">
        <v>406</v>
      </c>
      <c r="C51" s="180">
        <f t="shared" si="10"/>
        <v>585467</v>
      </c>
      <c r="D51" s="168">
        <f t="shared" ref="D51:K51" si="12">D52+D53+D54+D55+D56</f>
        <v>84731</v>
      </c>
      <c r="E51" s="168">
        <f t="shared" si="12"/>
        <v>6196</v>
      </c>
      <c r="F51" s="168">
        <f t="shared" si="12"/>
        <v>51499</v>
      </c>
      <c r="G51" s="168">
        <f t="shared" si="12"/>
        <v>41335</v>
      </c>
      <c r="H51" s="168">
        <f t="shared" si="12"/>
        <v>159199</v>
      </c>
      <c r="I51" s="168">
        <f t="shared" si="12"/>
        <v>17828</v>
      </c>
      <c r="J51" s="168">
        <f t="shared" si="12"/>
        <v>73739</v>
      </c>
      <c r="K51" s="168">
        <f t="shared" si="12"/>
        <v>65903</v>
      </c>
      <c r="L51" s="168">
        <f>L52+L53+L54+L55+L56</f>
        <v>85037</v>
      </c>
      <c r="M51" s="827" t="s">
        <v>407</v>
      </c>
      <c r="N51" s="828"/>
    </row>
    <row r="52" spans="1:14" ht="13.9" customHeight="1">
      <c r="A52" s="152" t="s">
        <v>618</v>
      </c>
      <c r="B52" s="153" t="s">
        <v>408</v>
      </c>
      <c r="C52" s="198">
        <f t="shared" si="10"/>
        <v>18925</v>
      </c>
      <c r="D52" s="166">
        <v>5549</v>
      </c>
      <c r="E52" s="166">
        <v>0</v>
      </c>
      <c r="F52" s="166">
        <v>31</v>
      </c>
      <c r="G52" s="166">
        <v>1317</v>
      </c>
      <c r="H52" s="166">
        <v>3342</v>
      </c>
      <c r="I52" s="166">
        <v>1451</v>
      </c>
      <c r="J52" s="166">
        <v>461</v>
      </c>
      <c r="K52" s="166">
        <v>68</v>
      </c>
      <c r="L52" s="166">
        <v>6706</v>
      </c>
      <c r="M52" s="815" t="s">
        <v>410</v>
      </c>
      <c r="N52" s="816"/>
    </row>
    <row r="53" spans="1:14" ht="13.9" customHeight="1">
      <c r="A53" s="156" t="s">
        <v>619</v>
      </c>
      <c r="B53" s="157" t="s">
        <v>411</v>
      </c>
      <c r="C53" s="180">
        <f t="shared" si="10"/>
        <v>86121</v>
      </c>
      <c r="D53" s="181">
        <v>6978</v>
      </c>
      <c r="E53" s="168">
        <v>22</v>
      </c>
      <c r="F53" s="168">
        <v>4817</v>
      </c>
      <c r="G53" s="168">
        <v>2258</v>
      </c>
      <c r="H53" s="168">
        <v>34844</v>
      </c>
      <c r="I53" s="168">
        <v>1930</v>
      </c>
      <c r="J53" s="168">
        <v>1736</v>
      </c>
      <c r="K53" s="168">
        <v>15091</v>
      </c>
      <c r="L53" s="168">
        <v>18445</v>
      </c>
      <c r="M53" s="825" t="s">
        <v>412</v>
      </c>
      <c r="N53" s="826"/>
    </row>
    <row r="54" spans="1:14" ht="13.9" customHeight="1">
      <c r="A54" s="152" t="s">
        <v>620</v>
      </c>
      <c r="B54" s="153" t="s">
        <v>413</v>
      </c>
      <c r="C54" s="198">
        <f t="shared" si="10"/>
        <v>341762</v>
      </c>
      <c r="D54" s="166">
        <v>49330</v>
      </c>
      <c r="E54" s="166">
        <v>6174</v>
      </c>
      <c r="F54" s="166">
        <v>72</v>
      </c>
      <c r="G54" s="166">
        <v>36784</v>
      </c>
      <c r="H54" s="166">
        <v>110819</v>
      </c>
      <c r="I54" s="166">
        <v>11896</v>
      </c>
      <c r="J54" s="166">
        <v>48060</v>
      </c>
      <c r="K54" s="166">
        <v>29490</v>
      </c>
      <c r="L54" s="166">
        <v>49137</v>
      </c>
      <c r="M54" s="815" t="s">
        <v>414</v>
      </c>
      <c r="N54" s="816"/>
    </row>
    <row r="55" spans="1:14" ht="13.9" customHeight="1">
      <c r="A55" s="156" t="s">
        <v>621</v>
      </c>
      <c r="B55" s="157" t="s">
        <v>415</v>
      </c>
      <c r="C55" s="180">
        <f t="shared" si="10"/>
        <v>19495</v>
      </c>
      <c r="D55" s="181">
        <v>1857</v>
      </c>
      <c r="E55" s="168">
        <v>0</v>
      </c>
      <c r="F55" s="168">
        <v>1700</v>
      </c>
      <c r="G55" s="168">
        <v>934</v>
      </c>
      <c r="H55" s="168">
        <v>5760</v>
      </c>
      <c r="I55" s="168">
        <v>1227</v>
      </c>
      <c r="J55" s="168">
        <v>133</v>
      </c>
      <c r="K55" s="168">
        <v>481</v>
      </c>
      <c r="L55" s="168">
        <v>7403</v>
      </c>
      <c r="M55" s="825" t="s">
        <v>416</v>
      </c>
      <c r="N55" s="826"/>
    </row>
    <row r="56" spans="1:14" ht="13.9" customHeight="1">
      <c r="A56" s="152" t="s">
        <v>622</v>
      </c>
      <c r="B56" s="153" t="s">
        <v>417</v>
      </c>
      <c r="C56" s="198">
        <f t="shared" si="10"/>
        <v>119164</v>
      </c>
      <c r="D56" s="166">
        <v>21017</v>
      </c>
      <c r="E56" s="166">
        <v>0</v>
      </c>
      <c r="F56" s="166">
        <v>44879</v>
      </c>
      <c r="G56" s="166">
        <v>42</v>
      </c>
      <c r="H56" s="166">
        <v>4434</v>
      </c>
      <c r="I56" s="166">
        <v>1324</v>
      </c>
      <c r="J56" s="166">
        <v>23349</v>
      </c>
      <c r="K56" s="166">
        <v>20773</v>
      </c>
      <c r="L56" s="166">
        <v>3346</v>
      </c>
      <c r="M56" s="815" t="s">
        <v>418</v>
      </c>
      <c r="N56" s="816"/>
    </row>
    <row r="57" spans="1:14" ht="13.9" customHeight="1">
      <c r="A57" s="150" t="s">
        <v>384</v>
      </c>
      <c r="B57" s="151" t="s">
        <v>419</v>
      </c>
      <c r="C57" s="180">
        <f t="shared" si="10"/>
        <v>561997</v>
      </c>
      <c r="D57" s="181">
        <v>48588</v>
      </c>
      <c r="E57" s="168" t="s">
        <v>311</v>
      </c>
      <c r="F57" s="168">
        <v>252421</v>
      </c>
      <c r="G57" s="168">
        <v>5829</v>
      </c>
      <c r="H57" s="168">
        <v>155607</v>
      </c>
      <c r="I57" s="168">
        <v>4457</v>
      </c>
      <c r="J57" s="168">
        <v>17169</v>
      </c>
      <c r="K57" s="168">
        <v>33384</v>
      </c>
      <c r="L57" s="168">
        <v>44542</v>
      </c>
      <c r="M57" s="827" t="s">
        <v>420</v>
      </c>
      <c r="N57" s="828"/>
    </row>
    <row r="58" spans="1:14" ht="24.6" customHeight="1">
      <c r="A58" s="150" t="s">
        <v>342</v>
      </c>
      <c r="B58" s="151" t="s">
        <v>421</v>
      </c>
      <c r="C58" s="180">
        <f t="shared" si="10"/>
        <v>345005</v>
      </c>
      <c r="D58" s="168">
        <f t="shared" ref="D58:K58" si="13">D59+D60+D61+D62</f>
        <v>71581</v>
      </c>
      <c r="E58" s="168">
        <f t="shared" si="13"/>
        <v>1660</v>
      </c>
      <c r="F58" s="168">
        <f t="shared" si="13"/>
        <v>78559</v>
      </c>
      <c r="G58" s="168">
        <f t="shared" si="13"/>
        <v>8153</v>
      </c>
      <c r="H58" s="168">
        <f t="shared" si="13"/>
        <v>15180</v>
      </c>
      <c r="I58" s="168">
        <f t="shared" si="13"/>
        <v>13957</v>
      </c>
      <c r="J58" s="168">
        <f t="shared" si="13"/>
        <v>3769</v>
      </c>
      <c r="K58" s="168">
        <f t="shared" si="13"/>
        <v>46213</v>
      </c>
      <c r="L58" s="168">
        <f>L59+L60+L61+L62</f>
        <v>105933</v>
      </c>
      <c r="M58" s="827" t="s">
        <v>422</v>
      </c>
      <c r="N58" s="828"/>
    </row>
    <row r="59" spans="1:14" ht="15.6" customHeight="1">
      <c r="A59" s="152" t="s">
        <v>623</v>
      </c>
      <c r="B59" s="153" t="s">
        <v>423</v>
      </c>
      <c r="C59" s="198">
        <f t="shared" si="10"/>
        <v>320971</v>
      </c>
      <c r="D59" s="166">
        <v>70396</v>
      </c>
      <c r="E59" s="166">
        <v>62</v>
      </c>
      <c r="F59" s="166">
        <v>74991</v>
      </c>
      <c r="G59" s="166">
        <v>6742</v>
      </c>
      <c r="H59" s="166">
        <v>12203</v>
      </c>
      <c r="I59" s="166">
        <v>13034</v>
      </c>
      <c r="J59" s="166">
        <v>3248</v>
      </c>
      <c r="K59" s="166">
        <v>45648</v>
      </c>
      <c r="L59" s="166">
        <v>94647</v>
      </c>
      <c r="M59" s="815" t="s">
        <v>424</v>
      </c>
      <c r="N59" s="816"/>
    </row>
    <row r="60" spans="1:14" ht="22.15" customHeight="1">
      <c r="A60" s="156" t="s">
        <v>624</v>
      </c>
      <c r="B60" s="157" t="s">
        <v>625</v>
      </c>
      <c r="C60" s="180">
        <f t="shared" si="10"/>
        <v>6427</v>
      </c>
      <c r="D60" s="181">
        <v>638</v>
      </c>
      <c r="E60" s="168">
        <v>0</v>
      </c>
      <c r="F60" s="168">
        <v>3303</v>
      </c>
      <c r="G60" s="168">
        <v>255</v>
      </c>
      <c r="H60" s="168">
        <v>194</v>
      </c>
      <c r="I60" s="168">
        <v>142</v>
      </c>
      <c r="J60" s="168">
        <v>91</v>
      </c>
      <c r="K60" s="168">
        <v>324</v>
      </c>
      <c r="L60" s="168">
        <v>1480</v>
      </c>
      <c r="M60" s="825" t="s">
        <v>426</v>
      </c>
      <c r="N60" s="826"/>
    </row>
    <row r="61" spans="1:14" ht="13.9" customHeight="1">
      <c r="A61" s="183" t="s">
        <v>626</v>
      </c>
      <c r="B61" s="184" t="s">
        <v>427</v>
      </c>
      <c r="C61" s="198">
        <f t="shared" si="10"/>
        <v>7983</v>
      </c>
      <c r="D61" s="182">
        <v>521</v>
      </c>
      <c r="E61" s="182">
        <v>1598</v>
      </c>
      <c r="F61" s="182">
        <v>265</v>
      </c>
      <c r="G61" s="182">
        <v>488</v>
      </c>
      <c r="H61" s="182">
        <v>641</v>
      </c>
      <c r="I61" s="182">
        <v>682</v>
      </c>
      <c r="J61" s="182">
        <v>428</v>
      </c>
      <c r="K61" s="182">
        <v>241</v>
      </c>
      <c r="L61" s="182">
        <v>3119</v>
      </c>
      <c r="M61" s="833" t="s">
        <v>428</v>
      </c>
      <c r="N61" s="834"/>
    </row>
    <row r="62" spans="1:14" ht="13.9" customHeight="1">
      <c r="A62" s="162" t="s">
        <v>627</v>
      </c>
      <c r="B62" s="163" t="s">
        <v>429</v>
      </c>
      <c r="C62" s="180">
        <f t="shared" si="10"/>
        <v>9624</v>
      </c>
      <c r="D62" s="181">
        <v>26</v>
      </c>
      <c r="E62" s="164">
        <v>0</v>
      </c>
      <c r="F62" s="164">
        <v>0</v>
      </c>
      <c r="G62" s="164">
        <v>668</v>
      </c>
      <c r="H62" s="164">
        <v>2142</v>
      </c>
      <c r="I62" s="164">
        <v>99</v>
      </c>
      <c r="J62" s="164">
        <v>2</v>
      </c>
      <c r="K62" s="164" t="s">
        <v>311</v>
      </c>
      <c r="L62" s="164">
        <v>6687</v>
      </c>
      <c r="M62" s="835" t="s">
        <v>430</v>
      </c>
      <c r="N62" s="836"/>
    </row>
    <row r="63" spans="1:14" ht="13.9" customHeight="1">
      <c r="A63" s="33" t="s">
        <v>307</v>
      </c>
      <c r="B63" s="34" t="s">
        <v>431</v>
      </c>
      <c r="C63" s="198">
        <f t="shared" si="10"/>
        <v>35997</v>
      </c>
      <c r="D63" s="166">
        <f t="shared" ref="D63:K63" si="14">D64+D65+D66+D67+D68</f>
        <v>6056</v>
      </c>
      <c r="E63" s="166">
        <f t="shared" si="14"/>
        <v>14500</v>
      </c>
      <c r="F63" s="166">
        <f t="shared" si="14"/>
        <v>375</v>
      </c>
      <c r="G63" s="166">
        <f t="shared" si="14"/>
        <v>1245</v>
      </c>
      <c r="H63" s="166">
        <f t="shared" si="14"/>
        <v>802</v>
      </c>
      <c r="I63" s="166">
        <f t="shared" si="14"/>
        <v>1240</v>
      </c>
      <c r="J63" s="166">
        <f t="shared" si="14"/>
        <v>1807</v>
      </c>
      <c r="K63" s="166">
        <f t="shared" si="14"/>
        <v>223</v>
      </c>
      <c r="L63" s="166">
        <f>L64+L65+L66+L67+L68</f>
        <v>9749</v>
      </c>
      <c r="M63" s="821" t="s">
        <v>433</v>
      </c>
      <c r="N63" s="822"/>
    </row>
    <row r="64" spans="1:14" ht="25.9" customHeight="1">
      <c r="A64" s="156" t="s">
        <v>628</v>
      </c>
      <c r="B64" s="157" t="s">
        <v>629</v>
      </c>
      <c r="C64" s="180">
        <f t="shared" si="10"/>
        <v>9339</v>
      </c>
      <c r="D64" s="181">
        <v>2776</v>
      </c>
      <c r="E64" s="168">
        <v>4</v>
      </c>
      <c r="F64" s="168">
        <v>334</v>
      </c>
      <c r="G64" s="168">
        <v>659</v>
      </c>
      <c r="H64" s="168">
        <v>144</v>
      </c>
      <c r="I64" s="168">
        <v>536</v>
      </c>
      <c r="J64" s="168">
        <v>0</v>
      </c>
      <c r="K64" s="168">
        <v>6</v>
      </c>
      <c r="L64" s="168">
        <v>4880</v>
      </c>
      <c r="M64" s="825" t="s">
        <v>435</v>
      </c>
      <c r="N64" s="826"/>
    </row>
    <row r="65" spans="1:14" ht="25.9" customHeight="1">
      <c r="A65" s="152" t="s">
        <v>630</v>
      </c>
      <c r="B65" s="153" t="s">
        <v>436</v>
      </c>
      <c r="C65" s="198">
        <f t="shared" si="10"/>
        <v>16764</v>
      </c>
      <c r="D65" s="166">
        <v>516</v>
      </c>
      <c r="E65" s="166">
        <v>14496</v>
      </c>
      <c r="F65" s="166" t="s">
        <v>311</v>
      </c>
      <c r="G65" s="166">
        <v>13</v>
      </c>
      <c r="H65" s="166">
        <v>485</v>
      </c>
      <c r="I65" s="166" t="s">
        <v>311</v>
      </c>
      <c r="J65" s="166">
        <v>353</v>
      </c>
      <c r="K65" s="166" t="s">
        <v>311</v>
      </c>
      <c r="L65" s="166">
        <v>901</v>
      </c>
      <c r="M65" s="815" t="s">
        <v>437</v>
      </c>
      <c r="N65" s="816"/>
    </row>
    <row r="66" spans="1:14" ht="13.9" customHeight="1" thickTop="1" thickBot="1">
      <c r="A66" s="156" t="s">
        <v>631</v>
      </c>
      <c r="B66" s="157" t="s">
        <v>438</v>
      </c>
      <c r="C66" s="180">
        <f t="shared" si="10"/>
        <v>885</v>
      </c>
      <c r="D66" s="181">
        <v>302</v>
      </c>
      <c r="E66" s="168" t="s">
        <v>311</v>
      </c>
      <c r="F66" s="168">
        <v>41</v>
      </c>
      <c r="G66" s="168">
        <v>0</v>
      </c>
      <c r="H66" s="168">
        <v>23</v>
      </c>
      <c r="I66" s="168">
        <v>18</v>
      </c>
      <c r="J66" s="168">
        <v>59</v>
      </c>
      <c r="K66" s="168" t="s">
        <v>311</v>
      </c>
      <c r="L66" s="168">
        <v>442</v>
      </c>
      <c r="M66" s="825" t="s">
        <v>439</v>
      </c>
      <c r="N66" s="826"/>
    </row>
    <row r="67" spans="1:14" ht="13.9" customHeight="1" thickTop="1" thickBot="1">
      <c r="A67" s="156" t="s">
        <v>632</v>
      </c>
      <c r="B67" s="157" t="s">
        <v>726</v>
      </c>
      <c r="C67" s="180">
        <f t="shared" ref="C67:C73" si="15">L67+K67+J67+I67+H67+G67+F67+E67+D67</f>
        <v>2147</v>
      </c>
      <c r="D67" s="196">
        <v>1737</v>
      </c>
      <c r="E67" s="168">
        <v>0</v>
      </c>
      <c r="F67" s="168">
        <v>0</v>
      </c>
      <c r="G67" s="168">
        <v>15</v>
      </c>
      <c r="H67" s="168">
        <v>0</v>
      </c>
      <c r="I67" s="168">
        <v>368</v>
      </c>
      <c r="J67" s="168">
        <v>0</v>
      </c>
      <c r="K67" s="168">
        <v>27</v>
      </c>
      <c r="L67" s="168">
        <v>0</v>
      </c>
      <c r="M67" s="839" t="s">
        <v>763</v>
      </c>
      <c r="N67" s="840"/>
    </row>
    <row r="68" spans="1:14" ht="13.9" customHeight="1" thickTop="1" thickBot="1">
      <c r="A68" s="152" t="s">
        <v>633</v>
      </c>
      <c r="B68" s="153" t="s">
        <v>440</v>
      </c>
      <c r="C68" s="198">
        <f t="shared" si="15"/>
        <v>6862</v>
      </c>
      <c r="D68" s="166">
        <v>725</v>
      </c>
      <c r="E68" s="166" t="s">
        <v>311</v>
      </c>
      <c r="F68" s="166">
        <v>0</v>
      </c>
      <c r="G68" s="166">
        <v>558</v>
      </c>
      <c r="H68" s="166">
        <v>150</v>
      </c>
      <c r="I68" s="166">
        <v>318</v>
      </c>
      <c r="J68" s="166">
        <v>1395</v>
      </c>
      <c r="K68" s="166">
        <v>190</v>
      </c>
      <c r="L68" s="166">
        <v>3526</v>
      </c>
      <c r="M68" s="815" t="s">
        <v>441</v>
      </c>
      <c r="N68" s="816"/>
    </row>
    <row r="69" spans="1:14" ht="13.9" customHeight="1">
      <c r="A69" s="150" t="s">
        <v>471</v>
      </c>
      <c r="B69" s="151" t="s">
        <v>442</v>
      </c>
      <c r="C69" s="180">
        <f t="shared" si="15"/>
        <v>4080</v>
      </c>
      <c r="D69" s="181">
        <v>2973</v>
      </c>
      <c r="E69" s="168">
        <v>179</v>
      </c>
      <c r="F69" s="168" t="s">
        <v>311</v>
      </c>
      <c r="G69" s="168">
        <v>67</v>
      </c>
      <c r="H69" s="168">
        <v>861</v>
      </c>
      <c r="I69" s="168" t="s">
        <v>311</v>
      </c>
      <c r="J69" s="168">
        <v>0</v>
      </c>
      <c r="K69" s="168" t="s">
        <v>311</v>
      </c>
      <c r="L69" s="168" t="s">
        <v>311</v>
      </c>
      <c r="M69" s="827" t="s">
        <v>443</v>
      </c>
      <c r="N69" s="828"/>
    </row>
    <row r="70" spans="1:14" ht="45">
      <c r="A70" s="152" t="s">
        <v>634</v>
      </c>
      <c r="B70" s="153" t="s">
        <v>444</v>
      </c>
      <c r="C70" s="198">
        <f t="shared" si="15"/>
        <v>4080</v>
      </c>
      <c r="D70" s="166">
        <v>2973</v>
      </c>
      <c r="E70" s="166">
        <v>179</v>
      </c>
      <c r="F70" s="166" t="s">
        <v>311</v>
      </c>
      <c r="G70" s="166">
        <v>67</v>
      </c>
      <c r="H70" s="166">
        <v>861</v>
      </c>
      <c r="I70" s="166" t="s">
        <v>311</v>
      </c>
      <c r="J70" s="166">
        <v>0</v>
      </c>
      <c r="K70" s="166" t="s">
        <v>311</v>
      </c>
      <c r="L70" s="166" t="s">
        <v>311</v>
      </c>
      <c r="M70" s="815" t="s">
        <v>445</v>
      </c>
      <c r="N70" s="816"/>
    </row>
    <row r="71" spans="1:14" ht="22.5">
      <c r="A71" s="33" t="s">
        <v>635</v>
      </c>
      <c r="B71" s="34" t="s">
        <v>636</v>
      </c>
      <c r="C71" s="198">
        <f t="shared" si="15"/>
        <v>2212</v>
      </c>
      <c r="D71" s="166">
        <f t="shared" ref="D71:K71" si="16">D72+D73</f>
        <v>237</v>
      </c>
      <c r="E71" s="166">
        <f t="shared" si="16"/>
        <v>52</v>
      </c>
      <c r="F71" s="166">
        <f t="shared" si="16"/>
        <v>0</v>
      </c>
      <c r="G71" s="166">
        <f t="shared" si="16"/>
        <v>474</v>
      </c>
      <c r="H71" s="166">
        <f t="shared" si="16"/>
        <v>71</v>
      </c>
      <c r="I71" s="166">
        <f t="shared" si="16"/>
        <v>156</v>
      </c>
      <c r="J71" s="166">
        <f t="shared" si="16"/>
        <v>77</v>
      </c>
      <c r="K71" s="166">
        <f t="shared" si="16"/>
        <v>61</v>
      </c>
      <c r="L71" s="166">
        <f>L72+L73</f>
        <v>1084</v>
      </c>
      <c r="M71" s="821" t="s">
        <v>447</v>
      </c>
      <c r="N71" s="822"/>
    </row>
    <row r="72" spans="1:14" ht="22.5">
      <c r="A72" s="156" t="s">
        <v>637</v>
      </c>
      <c r="B72" s="157" t="s">
        <v>448</v>
      </c>
      <c r="C72" s="180">
        <f t="shared" si="15"/>
        <v>1804</v>
      </c>
      <c r="D72" s="181">
        <v>189</v>
      </c>
      <c r="E72" s="168">
        <v>52</v>
      </c>
      <c r="F72" s="168" t="s">
        <v>311</v>
      </c>
      <c r="G72" s="168">
        <v>474</v>
      </c>
      <c r="H72" s="168">
        <v>71</v>
      </c>
      <c r="I72" s="168">
        <v>156</v>
      </c>
      <c r="J72" s="168">
        <v>77</v>
      </c>
      <c r="K72" s="168">
        <v>61</v>
      </c>
      <c r="L72" s="168">
        <v>724</v>
      </c>
      <c r="M72" s="825" t="s">
        <v>449</v>
      </c>
      <c r="N72" s="826"/>
    </row>
    <row r="73" spans="1:14" ht="13.9" customHeight="1">
      <c r="A73" s="152" t="s">
        <v>586</v>
      </c>
      <c r="B73" s="153" t="s">
        <v>450</v>
      </c>
      <c r="C73" s="198">
        <f t="shared" si="15"/>
        <v>408</v>
      </c>
      <c r="D73" s="166">
        <v>48</v>
      </c>
      <c r="E73" s="166" t="s">
        <v>311</v>
      </c>
      <c r="F73" s="166" t="s">
        <v>311</v>
      </c>
      <c r="G73" s="166" t="s">
        <v>311</v>
      </c>
      <c r="H73" s="166" t="s">
        <v>311</v>
      </c>
      <c r="I73" s="166" t="s">
        <v>311</v>
      </c>
      <c r="J73" s="166" t="s">
        <v>311</v>
      </c>
      <c r="K73" s="166" t="s">
        <v>311</v>
      </c>
      <c r="L73" s="166" t="s">
        <v>545</v>
      </c>
      <c r="M73" s="815" t="s">
        <v>452</v>
      </c>
      <c r="N73" s="816"/>
    </row>
    <row r="74" spans="1:14">
      <c r="A74" s="150" t="s">
        <v>638</v>
      </c>
      <c r="B74" s="151" t="s">
        <v>453</v>
      </c>
      <c r="C74" s="180">
        <f t="shared" ref="C74:C91" si="17">L74+K74+J74+I74+H74+G74+F74+E74+D74</f>
        <v>20253</v>
      </c>
      <c r="D74" s="168">
        <f t="shared" ref="D74:K74" si="18">D75+D76</f>
        <v>13322</v>
      </c>
      <c r="E74" s="168">
        <f t="shared" si="18"/>
        <v>0</v>
      </c>
      <c r="F74" s="168">
        <f t="shared" si="18"/>
        <v>4210</v>
      </c>
      <c r="G74" s="168">
        <f t="shared" si="18"/>
        <v>213</v>
      </c>
      <c r="H74" s="168">
        <f t="shared" si="18"/>
        <v>439</v>
      </c>
      <c r="I74" s="168">
        <f t="shared" si="18"/>
        <v>68</v>
      </c>
      <c r="J74" s="168">
        <f t="shared" si="18"/>
        <v>0</v>
      </c>
      <c r="K74" s="168">
        <f t="shared" si="18"/>
        <v>180</v>
      </c>
      <c r="L74" s="168">
        <f>L75+L76</f>
        <v>1821</v>
      </c>
      <c r="M74" s="827" t="s">
        <v>454</v>
      </c>
      <c r="N74" s="828"/>
    </row>
    <row r="75" spans="1:14">
      <c r="A75" s="152" t="s">
        <v>639</v>
      </c>
      <c r="B75" s="153" t="s">
        <v>455</v>
      </c>
      <c r="C75" s="198">
        <f t="shared" si="17"/>
        <v>20046</v>
      </c>
      <c r="D75" s="166">
        <v>13283</v>
      </c>
      <c r="E75" s="166">
        <v>0</v>
      </c>
      <c r="F75" s="166">
        <v>4210</v>
      </c>
      <c r="G75" s="166">
        <v>108</v>
      </c>
      <c r="H75" s="166">
        <v>439</v>
      </c>
      <c r="I75" s="166">
        <v>68</v>
      </c>
      <c r="J75" s="166" t="s">
        <v>311</v>
      </c>
      <c r="K75" s="166">
        <v>117</v>
      </c>
      <c r="L75" s="166">
        <v>1821</v>
      </c>
      <c r="M75" s="815" t="s">
        <v>456</v>
      </c>
      <c r="N75" s="816"/>
    </row>
    <row r="76" spans="1:14">
      <c r="A76" s="156" t="s">
        <v>640</v>
      </c>
      <c r="B76" s="157" t="s">
        <v>457</v>
      </c>
      <c r="C76" s="180">
        <f t="shared" si="17"/>
        <v>207</v>
      </c>
      <c r="D76" s="181">
        <v>39</v>
      </c>
      <c r="E76" s="168" t="s">
        <v>311</v>
      </c>
      <c r="F76" s="168" t="s">
        <v>311</v>
      </c>
      <c r="G76" s="168">
        <v>105</v>
      </c>
      <c r="H76" s="168">
        <v>0</v>
      </c>
      <c r="I76" s="168">
        <v>0</v>
      </c>
      <c r="J76" s="168">
        <v>0</v>
      </c>
      <c r="K76" s="168">
        <v>63</v>
      </c>
      <c r="L76" s="168">
        <v>0</v>
      </c>
      <c r="M76" s="825" t="s">
        <v>458</v>
      </c>
      <c r="N76" s="826"/>
    </row>
    <row r="77" spans="1:14">
      <c r="A77" s="33" t="s">
        <v>544</v>
      </c>
      <c r="B77" s="34" t="s">
        <v>459</v>
      </c>
      <c r="C77" s="198">
        <f t="shared" si="17"/>
        <v>245948</v>
      </c>
      <c r="D77" s="166">
        <v>10914</v>
      </c>
      <c r="E77" s="166">
        <v>0</v>
      </c>
      <c r="F77" s="166">
        <v>206603</v>
      </c>
      <c r="G77" s="166">
        <v>1959</v>
      </c>
      <c r="H77" s="166">
        <v>3251</v>
      </c>
      <c r="I77" s="166">
        <v>2158</v>
      </c>
      <c r="J77" s="166">
        <v>821</v>
      </c>
      <c r="K77" s="166">
        <v>87</v>
      </c>
      <c r="L77" s="166">
        <v>20155</v>
      </c>
      <c r="M77" s="821" t="s">
        <v>460</v>
      </c>
      <c r="N77" s="822"/>
    </row>
    <row r="78" spans="1:14">
      <c r="A78" s="156" t="s">
        <v>641</v>
      </c>
      <c r="B78" s="157" t="s">
        <v>459</v>
      </c>
      <c r="C78" s="180">
        <f t="shared" si="17"/>
        <v>245948</v>
      </c>
      <c r="D78" s="181">
        <v>10914</v>
      </c>
      <c r="E78" s="168">
        <v>0</v>
      </c>
      <c r="F78" s="168">
        <v>206603</v>
      </c>
      <c r="G78" s="168">
        <v>1959</v>
      </c>
      <c r="H78" s="168">
        <v>3251</v>
      </c>
      <c r="I78" s="168">
        <v>2158</v>
      </c>
      <c r="J78" s="168">
        <v>821</v>
      </c>
      <c r="K78" s="168">
        <v>87</v>
      </c>
      <c r="L78" s="168">
        <v>20155</v>
      </c>
      <c r="M78" s="825" t="s">
        <v>461</v>
      </c>
      <c r="N78" s="826"/>
    </row>
    <row r="79" spans="1:14">
      <c r="A79" s="33" t="s">
        <v>360</v>
      </c>
      <c r="B79" s="34" t="s">
        <v>462</v>
      </c>
      <c r="C79" s="198">
        <f t="shared" si="17"/>
        <v>1566</v>
      </c>
      <c r="D79" s="166">
        <f t="shared" ref="D79:K79" si="19">D80+D81</f>
        <v>136</v>
      </c>
      <c r="E79" s="166">
        <f t="shared" si="19"/>
        <v>0</v>
      </c>
      <c r="F79" s="166">
        <f t="shared" si="19"/>
        <v>0</v>
      </c>
      <c r="G79" s="166">
        <f t="shared" si="19"/>
        <v>94</v>
      </c>
      <c r="H79" s="166">
        <f t="shared" si="19"/>
        <v>477</v>
      </c>
      <c r="I79" s="166">
        <f t="shared" si="19"/>
        <v>7</v>
      </c>
      <c r="J79" s="166">
        <f t="shared" si="19"/>
        <v>0</v>
      </c>
      <c r="K79" s="166">
        <f t="shared" si="19"/>
        <v>0</v>
      </c>
      <c r="L79" s="166">
        <f>L80+L81</f>
        <v>852</v>
      </c>
      <c r="M79" s="815" t="s">
        <v>463</v>
      </c>
      <c r="N79" s="816"/>
    </row>
    <row r="80" spans="1:14">
      <c r="A80" s="156" t="s">
        <v>642</v>
      </c>
      <c r="B80" s="157" t="s">
        <v>464</v>
      </c>
      <c r="C80" s="180">
        <f t="shared" si="17"/>
        <v>463</v>
      </c>
      <c r="D80" s="181">
        <v>68</v>
      </c>
      <c r="E80" s="168">
        <v>0</v>
      </c>
      <c r="F80" s="168">
        <v>0</v>
      </c>
      <c r="G80" s="168">
        <v>0</v>
      </c>
      <c r="H80" s="168">
        <v>395</v>
      </c>
      <c r="I80" s="168">
        <v>0</v>
      </c>
      <c r="J80" s="168">
        <v>0</v>
      </c>
      <c r="K80" s="168">
        <v>0</v>
      </c>
      <c r="L80" s="168">
        <v>0</v>
      </c>
      <c r="M80" s="825" t="s">
        <v>465</v>
      </c>
      <c r="N80" s="826"/>
    </row>
    <row r="81" spans="1:14">
      <c r="A81" s="152" t="s">
        <v>643</v>
      </c>
      <c r="B81" s="153" t="s">
        <v>466</v>
      </c>
      <c r="C81" s="198">
        <f t="shared" si="17"/>
        <v>1103</v>
      </c>
      <c r="D81" s="166">
        <v>68</v>
      </c>
      <c r="E81" s="166">
        <v>0</v>
      </c>
      <c r="F81" s="166">
        <v>0</v>
      </c>
      <c r="G81" s="166">
        <v>94</v>
      </c>
      <c r="H81" s="166">
        <v>82</v>
      </c>
      <c r="I81" s="166">
        <v>7</v>
      </c>
      <c r="J81" s="166">
        <v>0</v>
      </c>
      <c r="K81" s="166">
        <v>0</v>
      </c>
      <c r="L81" s="166">
        <v>852</v>
      </c>
      <c r="M81" s="815" t="s">
        <v>467</v>
      </c>
      <c r="N81" s="816"/>
    </row>
    <row r="82" spans="1:14">
      <c r="A82" s="150" t="s">
        <v>394</v>
      </c>
      <c r="B82" s="151" t="s">
        <v>468</v>
      </c>
      <c r="C82" s="180">
        <f t="shared" si="17"/>
        <v>73659</v>
      </c>
      <c r="D82" s="168">
        <f t="shared" ref="D82:J82" si="20">D83+D84+D85</f>
        <v>13099</v>
      </c>
      <c r="E82" s="168">
        <f t="shared" si="20"/>
        <v>102</v>
      </c>
      <c r="F82" s="168">
        <f t="shared" si="20"/>
        <v>88</v>
      </c>
      <c r="G82" s="168">
        <f t="shared" si="20"/>
        <v>336</v>
      </c>
      <c r="H82" s="168">
        <f t="shared" si="20"/>
        <v>568</v>
      </c>
      <c r="I82" s="168">
        <f t="shared" si="20"/>
        <v>19537</v>
      </c>
      <c r="J82" s="168">
        <f t="shared" si="20"/>
        <v>698</v>
      </c>
      <c r="K82" s="168">
        <f>K83+K84+K85</f>
        <v>12188</v>
      </c>
      <c r="L82" s="168">
        <f>L83+L84+L85</f>
        <v>27043</v>
      </c>
      <c r="M82" s="827" t="s">
        <v>469</v>
      </c>
      <c r="N82" s="828"/>
    </row>
    <row r="83" spans="1:14">
      <c r="A83" s="152" t="s">
        <v>644</v>
      </c>
      <c r="B83" s="153" t="s">
        <v>470</v>
      </c>
      <c r="C83" s="198">
        <f t="shared" si="17"/>
        <v>1129</v>
      </c>
      <c r="D83" s="166">
        <v>0</v>
      </c>
      <c r="E83" s="166">
        <v>0</v>
      </c>
      <c r="F83" s="166">
        <v>0</v>
      </c>
      <c r="G83" s="166">
        <v>0</v>
      </c>
      <c r="H83" s="166">
        <v>0</v>
      </c>
      <c r="I83" s="166">
        <v>0</v>
      </c>
      <c r="J83" s="166">
        <v>0</v>
      </c>
      <c r="K83" s="166">
        <v>0</v>
      </c>
      <c r="L83" s="166">
        <v>1129</v>
      </c>
      <c r="M83" s="815" t="s">
        <v>472</v>
      </c>
      <c r="N83" s="816"/>
    </row>
    <row r="84" spans="1:14">
      <c r="A84" s="156" t="s">
        <v>645</v>
      </c>
      <c r="B84" s="157" t="s">
        <v>473</v>
      </c>
      <c r="C84" s="180">
        <f t="shared" si="17"/>
        <v>14162</v>
      </c>
      <c r="D84" s="181">
        <v>1578</v>
      </c>
      <c r="E84" s="168">
        <v>102</v>
      </c>
      <c r="F84" s="168">
        <v>0</v>
      </c>
      <c r="G84" s="168">
        <v>264</v>
      </c>
      <c r="H84" s="168">
        <v>526</v>
      </c>
      <c r="I84" s="168">
        <v>2608</v>
      </c>
      <c r="J84" s="168">
        <v>95</v>
      </c>
      <c r="K84" s="168">
        <v>300</v>
      </c>
      <c r="L84" s="168">
        <v>8689</v>
      </c>
      <c r="M84" s="825" t="s">
        <v>474</v>
      </c>
      <c r="N84" s="826"/>
    </row>
    <row r="85" spans="1:14">
      <c r="A85" s="152" t="s">
        <v>646</v>
      </c>
      <c r="B85" s="153" t="s">
        <v>477</v>
      </c>
      <c r="C85" s="198">
        <f t="shared" si="17"/>
        <v>58368</v>
      </c>
      <c r="D85" s="166">
        <v>11521</v>
      </c>
      <c r="E85" s="166">
        <v>0</v>
      </c>
      <c r="F85" s="166">
        <v>88</v>
      </c>
      <c r="G85" s="166">
        <v>72</v>
      </c>
      <c r="H85" s="166">
        <v>42</v>
      </c>
      <c r="I85" s="166">
        <v>16929</v>
      </c>
      <c r="J85" s="166">
        <v>603</v>
      </c>
      <c r="K85" s="166">
        <v>11888</v>
      </c>
      <c r="L85" s="166">
        <v>17225</v>
      </c>
      <c r="M85" s="815" t="s">
        <v>478</v>
      </c>
      <c r="N85" s="816"/>
    </row>
    <row r="86" spans="1:14" ht="15.75">
      <c r="A86" s="154" t="s">
        <v>479</v>
      </c>
      <c r="B86" s="155" t="s">
        <v>480</v>
      </c>
      <c r="C86" s="180">
        <f t="shared" si="17"/>
        <v>519696</v>
      </c>
      <c r="D86" s="181">
        <v>171674</v>
      </c>
      <c r="E86" s="168">
        <v>2356</v>
      </c>
      <c r="F86" s="168">
        <v>15545</v>
      </c>
      <c r="G86" s="168">
        <v>9491</v>
      </c>
      <c r="H86" s="168">
        <v>256671</v>
      </c>
      <c r="I86" s="168">
        <v>18457</v>
      </c>
      <c r="J86" s="168">
        <v>19800</v>
      </c>
      <c r="K86" s="168">
        <v>11533</v>
      </c>
      <c r="L86" s="168">
        <v>14169</v>
      </c>
      <c r="M86" s="829" t="s">
        <v>481</v>
      </c>
      <c r="N86" s="830"/>
    </row>
    <row r="87" spans="1:14">
      <c r="A87" s="33" t="s">
        <v>647</v>
      </c>
      <c r="B87" s="34" t="s">
        <v>480</v>
      </c>
      <c r="C87" s="198">
        <f t="shared" si="17"/>
        <v>519696</v>
      </c>
      <c r="D87" s="166">
        <v>171674</v>
      </c>
      <c r="E87" s="166">
        <v>2356</v>
      </c>
      <c r="F87" s="166">
        <v>15545</v>
      </c>
      <c r="G87" s="166">
        <v>9491</v>
      </c>
      <c r="H87" s="166">
        <v>256671</v>
      </c>
      <c r="I87" s="166">
        <v>18457</v>
      </c>
      <c r="J87" s="166">
        <v>19800</v>
      </c>
      <c r="K87" s="166">
        <v>11533</v>
      </c>
      <c r="L87" s="166">
        <v>14169</v>
      </c>
      <c r="M87" s="821" t="s">
        <v>482</v>
      </c>
      <c r="N87" s="822"/>
    </row>
    <row r="88" spans="1:14" ht="24">
      <c r="A88" s="154" t="s">
        <v>483</v>
      </c>
      <c r="B88" s="155" t="s">
        <v>484</v>
      </c>
      <c r="C88" s="180">
        <f>L88+K88+J88+I88+H88+G88+F88+E88+D88</f>
        <v>219306</v>
      </c>
      <c r="D88" s="168">
        <f t="shared" ref="D88:K88" si="21">D89+D91+D96</f>
        <v>22395</v>
      </c>
      <c r="E88" s="168">
        <f t="shared" si="21"/>
        <v>220</v>
      </c>
      <c r="F88" s="168">
        <f t="shared" si="21"/>
        <v>119700</v>
      </c>
      <c r="G88" s="168">
        <f t="shared" si="21"/>
        <v>5602</v>
      </c>
      <c r="H88" s="168">
        <f t="shared" si="21"/>
        <v>30538</v>
      </c>
      <c r="I88" s="168">
        <f t="shared" si="21"/>
        <v>5603</v>
      </c>
      <c r="J88" s="168">
        <f t="shared" si="21"/>
        <v>15918</v>
      </c>
      <c r="K88" s="168">
        <f t="shared" si="21"/>
        <v>8857</v>
      </c>
      <c r="L88" s="168">
        <f>L89+L91+L96</f>
        <v>10473</v>
      </c>
      <c r="M88" s="829" t="s">
        <v>485</v>
      </c>
      <c r="N88" s="830"/>
    </row>
    <row r="89" spans="1:14">
      <c r="A89" s="33" t="s">
        <v>387</v>
      </c>
      <c r="B89" s="34" t="s">
        <v>486</v>
      </c>
      <c r="C89" s="198">
        <f t="shared" si="17"/>
        <v>53894</v>
      </c>
      <c r="D89" s="166">
        <v>1266</v>
      </c>
      <c r="E89" s="166" t="s">
        <v>311</v>
      </c>
      <c r="F89" s="166">
        <v>26328</v>
      </c>
      <c r="G89" s="166">
        <v>2722</v>
      </c>
      <c r="H89" s="166">
        <v>6452</v>
      </c>
      <c r="I89" s="166">
        <v>726</v>
      </c>
      <c r="J89" s="166">
        <v>8816</v>
      </c>
      <c r="K89" s="166">
        <v>6021</v>
      </c>
      <c r="L89" s="166">
        <v>1563</v>
      </c>
      <c r="M89" s="821" t="s">
        <v>487</v>
      </c>
      <c r="N89" s="822"/>
    </row>
    <row r="90" spans="1:14">
      <c r="A90" s="162" t="s">
        <v>648</v>
      </c>
      <c r="B90" s="163" t="s">
        <v>486</v>
      </c>
      <c r="C90" s="180">
        <f t="shared" si="17"/>
        <v>53894</v>
      </c>
      <c r="D90" s="181">
        <v>1266</v>
      </c>
      <c r="E90" s="164" t="s">
        <v>311</v>
      </c>
      <c r="F90" s="164">
        <v>26328</v>
      </c>
      <c r="G90" s="164">
        <v>2722</v>
      </c>
      <c r="H90" s="164">
        <v>6452</v>
      </c>
      <c r="I90" s="164">
        <v>726</v>
      </c>
      <c r="J90" s="164">
        <v>8816</v>
      </c>
      <c r="K90" s="164">
        <v>6021</v>
      </c>
      <c r="L90" s="164">
        <v>1563</v>
      </c>
      <c r="M90" s="835" t="s">
        <v>487</v>
      </c>
      <c r="N90" s="836"/>
    </row>
    <row r="91" spans="1:14" ht="24" thickTop="1" thickBot="1">
      <c r="A91" s="33" t="s">
        <v>383</v>
      </c>
      <c r="B91" s="34" t="s">
        <v>488</v>
      </c>
      <c r="C91" s="198">
        <f t="shared" si="17"/>
        <v>153651</v>
      </c>
      <c r="D91" s="166">
        <f t="shared" ref="D91:K91" si="22">D92+D93+D94+D95</f>
        <v>14645</v>
      </c>
      <c r="E91" s="166">
        <f t="shared" si="22"/>
        <v>220</v>
      </c>
      <c r="F91" s="166">
        <f t="shared" si="22"/>
        <v>93372</v>
      </c>
      <c r="G91" s="166">
        <f t="shared" si="22"/>
        <v>1794</v>
      </c>
      <c r="H91" s="166">
        <f t="shared" si="22"/>
        <v>23419</v>
      </c>
      <c r="I91" s="166">
        <f t="shared" si="22"/>
        <v>4857</v>
      </c>
      <c r="J91" s="166">
        <f t="shared" si="22"/>
        <v>6740</v>
      </c>
      <c r="K91" s="166">
        <f t="shared" si="22"/>
        <v>2443</v>
      </c>
      <c r="L91" s="166">
        <f>L92+L93+L94+L95</f>
        <v>6161</v>
      </c>
      <c r="M91" s="821" t="s">
        <v>489</v>
      </c>
      <c r="N91" s="822"/>
    </row>
    <row r="92" spans="1:14" ht="15" customHeight="1" thickTop="1" thickBot="1">
      <c r="A92" s="156" t="s">
        <v>649</v>
      </c>
      <c r="B92" s="488" t="s">
        <v>650</v>
      </c>
      <c r="C92" s="490">
        <f t="shared" ref="C92:C97" si="23">L92+K92+J92+I92+H92+G92+F92+E92+D92</f>
        <v>51548</v>
      </c>
      <c r="D92" s="489">
        <v>1120</v>
      </c>
      <c r="E92" s="489">
        <v>220</v>
      </c>
      <c r="F92" s="489">
        <v>39622</v>
      </c>
      <c r="G92" s="489">
        <v>621</v>
      </c>
      <c r="H92" s="489">
        <v>798</v>
      </c>
      <c r="I92" s="489">
        <v>0</v>
      </c>
      <c r="J92" s="489">
        <v>5601</v>
      </c>
      <c r="K92" s="489">
        <v>22</v>
      </c>
      <c r="L92" s="489">
        <v>3544</v>
      </c>
      <c r="M92" s="786" t="s">
        <v>651</v>
      </c>
      <c r="N92" s="787"/>
    </row>
    <row r="93" spans="1:14" ht="16.5" thickTop="1" thickBot="1">
      <c r="A93" s="156" t="s">
        <v>652</v>
      </c>
      <c r="B93" s="157" t="s">
        <v>490</v>
      </c>
      <c r="C93" s="180">
        <f t="shared" si="23"/>
        <v>79804</v>
      </c>
      <c r="D93" s="181">
        <v>11981</v>
      </c>
      <c r="E93" s="168">
        <v>0</v>
      </c>
      <c r="F93" s="168">
        <v>47772</v>
      </c>
      <c r="G93" s="168">
        <v>405</v>
      </c>
      <c r="H93" s="168">
        <v>12866</v>
      </c>
      <c r="I93" s="168">
        <v>4568</v>
      </c>
      <c r="J93" s="168">
        <v>694</v>
      </c>
      <c r="K93" s="168">
        <v>77</v>
      </c>
      <c r="L93" s="168">
        <v>1441</v>
      </c>
      <c r="M93" s="825" t="s">
        <v>491</v>
      </c>
      <c r="N93" s="826"/>
    </row>
    <row r="94" spans="1:14">
      <c r="A94" s="152" t="s">
        <v>653</v>
      </c>
      <c r="B94" s="153" t="s">
        <v>492</v>
      </c>
      <c r="C94" s="198">
        <f t="shared" si="23"/>
        <v>17454</v>
      </c>
      <c r="D94" s="166">
        <v>1412</v>
      </c>
      <c r="E94" s="166" t="s">
        <v>311</v>
      </c>
      <c r="F94" s="166">
        <v>5978</v>
      </c>
      <c r="G94" s="166">
        <v>389</v>
      </c>
      <c r="H94" s="166">
        <v>7167</v>
      </c>
      <c r="I94" s="166">
        <v>0</v>
      </c>
      <c r="J94" s="166">
        <v>0</v>
      </c>
      <c r="K94" s="166">
        <v>2344</v>
      </c>
      <c r="L94" s="166">
        <v>164</v>
      </c>
      <c r="M94" s="815" t="s">
        <v>493</v>
      </c>
      <c r="N94" s="816"/>
    </row>
    <row r="95" spans="1:14">
      <c r="A95" s="156" t="s">
        <v>654</v>
      </c>
      <c r="B95" s="157" t="s">
        <v>494</v>
      </c>
      <c r="C95" s="180">
        <f t="shared" si="23"/>
        <v>4845</v>
      </c>
      <c r="D95" s="181">
        <v>132</v>
      </c>
      <c r="E95" s="168">
        <v>0</v>
      </c>
      <c r="F95" s="168">
        <v>0</v>
      </c>
      <c r="G95" s="168">
        <v>379</v>
      </c>
      <c r="H95" s="168">
        <v>2588</v>
      </c>
      <c r="I95" s="168">
        <v>289</v>
      </c>
      <c r="J95" s="168">
        <v>445</v>
      </c>
      <c r="K95" s="168" t="s">
        <v>311</v>
      </c>
      <c r="L95" s="168">
        <v>1012</v>
      </c>
      <c r="M95" s="825" t="s">
        <v>495</v>
      </c>
      <c r="N95" s="826"/>
    </row>
    <row r="96" spans="1:14" ht="24" thickTop="1" thickBot="1">
      <c r="A96" s="33" t="s">
        <v>451</v>
      </c>
      <c r="B96" s="34" t="s">
        <v>496</v>
      </c>
      <c r="C96" s="198">
        <f t="shared" si="23"/>
        <v>11761</v>
      </c>
      <c r="D96" s="166">
        <v>6484</v>
      </c>
      <c r="E96" s="166">
        <v>0</v>
      </c>
      <c r="F96" s="166">
        <v>0</v>
      </c>
      <c r="G96" s="166">
        <v>1086</v>
      </c>
      <c r="H96" s="166">
        <v>667</v>
      </c>
      <c r="I96" s="166">
        <v>20</v>
      </c>
      <c r="J96" s="166">
        <v>362</v>
      </c>
      <c r="K96" s="166">
        <v>393</v>
      </c>
      <c r="L96" s="166">
        <v>2749</v>
      </c>
      <c r="M96" s="821" t="s">
        <v>497</v>
      </c>
      <c r="N96" s="822"/>
    </row>
    <row r="97" spans="1:14" ht="20.25" customHeight="1" thickTop="1">
      <c r="A97" s="174" t="s">
        <v>655</v>
      </c>
      <c r="B97" s="175" t="s">
        <v>496</v>
      </c>
      <c r="C97" s="558">
        <f t="shared" si="23"/>
        <v>11761</v>
      </c>
      <c r="D97" s="9">
        <v>6484</v>
      </c>
      <c r="E97" s="176">
        <v>0</v>
      </c>
      <c r="F97" s="176">
        <v>0</v>
      </c>
      <c r="G97" s="176">
        <v>1086</v>
      </c>
      <c r="H97" s="176">
        <v>667</v>
      </c>
      <c r="I97" s="176">
        <v>20</v>
      </c>
      <c r="J97" s="176">
        <v>362</v>
      </c>
      <c r="K97" s="176">
        <v>393</v>
      </c>
      <c r="L97" s="176">
        <v>2749</v>
      </c>
      <c r="M97" s="852" t="s">
        <v>497</v>
      </c>
      <c r="N97" s="853"/>
    </row>
    <row r="98" spans="1:14" s="57" customFormat="1" ht="35.25" customHeight="1">
      <c r="A98" s="771" t="s">
        <v>499</v>
      </c>
      <c r="B98" s="772"/>
      <c r="C98" s="559">
        <f>L98+K98+J98+I98+H98+G98+F98+E98+D98</f>
        <v>26210583</v>
      </c>
      <c r="D98" s="185">
        <f t="shared" ref="D98:K98" si="24">+D8+D14+D86+D88</f>
        <v>10063985</v>
      </c>
      <c r="E98" s="185">
        <f t="shared" si="24"/>
        <v>30757</v>
      </c>
      <c r="F98" s="185">
        <f t="shared" si="24"/>
        <v>3994724</v>
      </c>
      <c r="G98" s="185">
        <f t="shared" si="24"/>
        <v>3864048</v>
      </c>
      <c r="H98" s="185">
        <f t="shared" si="24"/>
        <v>3004289</v>
      </c>
      <c r="I98" s="185">
        <f t="shared" si="24"/>
        <v>281641</v>
      </c>
      <c r="J98" s="185">
        <f t="shared" si="24"/>
        <v>2303958</v>
      </c>
      <c r="K98" s="185">
        <f t="shared" si="24"/>
        <v>530872</v>
      </c>
      <c r="L98" s="185">
        <f>+L8+L14+L86+L88</f>
        <v>2136309</v>
      </c>
      <c r="M98" s="773" t="s">
        <v>500</v>
      </c>
      <c r="N98" s="774"/>
    </row>
  </sheetData>
  <mergeCells count="100">
    <mergeCell ref="A1:N1"/>
    <mergeCell ref="A2:N2"/>
    <mergeCell ref="A3:N3"/>
    <mergeCell ref="A4:N4"/>
    <mergeCell ref="A5:N5"/>
    <mergeCell ref="A6:B6"/>
    <mergeCell ref="C6:L6"/>
    <mergeCell ref="M7:N7"/>
    <mergeCell ref="M8:N8"/>
    <mergeCell ref="M9:N9"/>
    <mergeCell ref="M10:N10"/>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M32:N32"/>
    <mergeCell ref="M34:N34"/>
    <mergeCell ref="M35:N35"/>
    <mergeCell ref="M33:N33"/>
    <mergeCell ref="M36:N36"/>
    <mergeCell ref="M37:N37"/>
    <mergeCell ref="M38:N38"/>
    <mergeCell ref="M39:N39"/>
    <mergeCell ref="M40:N40"/>
    <mergeCell ref="M41:N41"/>
    <mergeCell ref="M42:N42"/>
    <mergeCell ref="M43:N43"/>
    <mergeCell ref="M44:N44"/>
    <mergeCell ref="M45:N45"/>
    <mergeCell ref="M46:N46"/>
    <mergeCell ref="M47:N47"/>
    <mergeCell ref="M48:N48"/>
    <mergeCell ref="M49:N49"/>
    <mergeCell ref="M50:N50"/>
    <mergeCell ref="M51:N51"/>
    <mergeCell ref="M52:N52"/>
    <mergeCell ref="M53:N53"/>
    <mergeCell ref="M54:N54"/>
    <mergeCell ref="M55:N55"/>
    <mergeCell ref="M56:N56"/>
    <mergeCell ref="M57:N57"/>
    <mergeCell ref="M58:N58"/>
    <mergeCell ref="M59:N59"/>
    <mergeCell ref="M60:N60"/>
    <mergeCell ref="M61:N61"/>
    <mergeCell ref="M62:N62"/>
    <mergeCell ref="M63:N63"/>
    <mergeCell ref="M64:N64"/>
    <mergeCell ref="M65:N65"/>
    <mergeCell ref="M66:N66"/>
    <mergeCell ref="M68:N68"/>
    <mergeCell ref="M69:N69"/>
    <mergeCell ref="M70:N70"/>
    <mergeCell ref="M71:N71"/>
    <mergeCell ref="M67:N67"/>
    <mergeCell ref="M72:N72"/>
    <mergeCell ref="M73:N73"/>
    <mergeCell ref="M74:N74"/>
    <mergeCell ref="M75:N75"/>
    <mergeCell ref="M76:N76"/>
    <mergeCell ref="M77:N77"/>
    <mergeCell ref="M78:N78"/>
    <mergeCell ref="M79:N79"/>
    <mergeCell ref="M80:N80"/>
    <mergeCell ref="M81:N81"/>
    <mergeCell ref="M82:N82"/>
    <mergeCell ref="M83:N83"/>
    <mergeCell ref="M84:N84"/>
    <mergeCell ref="M85:N85"/>
    <mergeCell ref="M86:N86"/>
    <mergeCell ref="M87:N87"/>
    <mergeCell ref="M88:N88"/>
    <mergeCell ref="M89:N89"/>
    <mergeCell ref="M90:N90"/>
    <mergeCell ref="M91:N91"/>
    <mergeCell ref="M97:N97"/>
    <mergeCell ref="A98:B98"/>
    <mergeCell ref="M98:N98"/>
    <mergeCell ref="M92:N92"/>
    <mergeCell ref="M93:N93"/>
    <mergeCell ref="M94:N94"/>
    <mergeCell ref="M95:N95"/>
    <mergeCell ref="M96:N96"/>
  </mergeCells>
  <printOptions horizontalCentered="1"/>
  <pageMargins left="0" right="0" top="0.196527777777778" bottom="0" header="0.51180555555555596" footer="0.51180555555555596"/>
  <pageSetup paperSize="9" scale="75" orientation="landscape" r:id="rId1"/>
  <headerFooter alignWithMargins="0"/>
  <rowBreaks count="3" manualBreakCount="3">
    <brk id="40" max="13" man="1"/>
    <brk id="61" max="13" man="1"/>
    <brk id="89"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D53"/>
  <sheetViews>
    <sheetView view="pageBreakPreview" zoomScale="60" zoomScaleNormal="100" workbookViewId="0">
      <selection activeCell="A14" sqref="A14"/>
    </sheetView>
  </sheetViews>
  <sheetFormatPr defaultColWidth="8.88671875" defaultRowHeight="14.25"/>
  <cols>
    <col min="1" max="4" width="30.77734375" style="341" customWidth="1"/>
    <col min="5" max="16384" width="8.88671875" style="341"/>
  </cols>
  <sheetData>
    <row r="1" spans="1:4" s="340" customFormat="1" ht="111.75" customHeight="1">
      <c r="A1" s="573" t="s">
        <v>773</v>
      </c>
      <c r="B1" s="573"/>
      <c r="C1" s="574" t="s">
        <v>774</v>
      </c>
      <c r="D1" s="574"/>
    </row>
    <row r="2" spans="1:4" ht="122.25" customHeight="1">
      <c r="A2" s="575"/>
      <c r="B2" s="575"/>
      <c r="C2" s="575"/>
      <c r="D2" s="575"/>
    </row>
    <row r="3" spans="1:4" ht="189" customHeight="1">
      <c r="A3" s="576" t="s">
        <v>0</v>
      </c>
      <c r="B3" s="576"/>
      <c r="C3" s="576"/>
      <c r="D3" s="576"/>
    </row>
    <row r="4" spans="1:4" ht="67.5" customHeight="1">
      <c r="A4" s="575"/>
      <c r="B4" s="575"/>
      <c r="C4" s="575"/>
      <c r="D4" s="575"/>
    </row>
    <row r="5" spans="1:4" ht="43.5" customHeight="1">
      <c r="A5" s="572" t="s">
        <v>766</v>
      </c>
      <c r="B5" s="572"/>
      <c r="C5" s="572"/>
      <c r="D5" s="572"/>
    </row>
    <row r="6" spans="1:4" ht="18">
      <c r="A6" s="342"/>
    </row>
    <row r="8" spans="1:4" ht="18">
      <c r="A8" s="342"/>
    </row>
    <row r="10" spans="1:4" ht="24.75" customHeight="1">
      <c r="A10" s="342"/>
    </row>
    <row r="11" spans="1:4" ht="18.75" customHeight="1">
      <c r="A11" s="343">
        <v>36</v>
      </c>
    </row>
    <row r="12" spans="1:4" ht="18">
      <c r="A12" s="342"/>
    </row>
    <row r="13" spans="1:4" ht="18">
      <c r="A13" s="342"/>
    </row>
    <row r="14" spans="1:4" ht="18">
      <c r="A14" s="342"/>
    </row>
    <row r="15" spans="1:4" ht="18">
      <c r="A15" s="342"/>
    </row>
    <row r="17" spans="1:1" ht="18">
      <c r="A17" s="342"/>
    </row>
    <row r="18" spans="1:1" ht="18">
      <c r="A18" s="342"/>
    </row>
    <row r="20" spans="1:1" ht="18">
      <c r="A20" s="342"/>
    </row>
    <row r="21" spans="1:1" ht="18">
      <c r="A21" s="342"/>
    </row>
    <row r="23" spans="1:1" ht="18">
      <c r="A23" s="342"/>
    </row>
    <row r="24" spans="1:1" ht="18">
      <c r="A24" s="342"/>
    </row>
    <row r="25" spans="1:1" ht="18">
      <c r="A25" s="342"/>
    </row>
    <row r="27" spans="1:1" ht="18">
      <c r="A27" s="342"/>
    </row>
    <row r="29" spans="1:1" ht="18">
      <c r="A29" s="342"/>
    </row>
    <row r="30" spans="1:1" ht="18">
      <c r="A30" s="342"/>
    </row>
    <row r="31" spans="1:1" ht="18">
      <c r="A31" s="342"/>
    </row>
    <row r="33" spans="1:1" ht="18">
      <c r="A33" s="342"/>
    </row>
    <row r="34" spans="1:1" ht="18">
      <c r="A34" s="342"/>
    </row>
    <row r="35" spans="1:1" ht="18">
      <c r="A35" s="342"/>
    </row>
    <row r="36" spans="1:1" ht="18">
      <c r="A36" s="342"/>
    </row>
    <row r="37" spans="1:1" ht="18">
      <c r="A37" s="342"/>
    </row>
    <row r="39" spans="1:1" ht="18">
      <c r="A39" s="342"/>
    </row>
    <row r="41" spans="1:1" ht="18">
      <c r="A41" s="342"/>
    </row>
    <row r="43" spans="1:1" ht="18">
      <c r="A43" s="342"/>
    </row>
    <row r="45" spans="1:1" ht="18">
      <c r="A45" s="342"/>
    </row>
    <row r="46" spans="1:1" ht="18">
      <c r="A46" s="342"/>
    </row>
    <row r="48" spans="1:1" ht="18">
      <c r="A48" s="342"/>
    </row>
    <row r="51" spans="1:1" ht="18">
      <c r="A51" s="342"/>
    </row>
    <row r="53" spans="1:1" ht="24" customHeight="1"/>
  </sheetData>
  <mergeCells count="6">
    <mergeCell ref="A5:D5"/>
    <mergeCell ref="A1:B1"/>
    <mergeCell ref="C1:D1"/>
    <mergeCell ref="A2:D2"/>
    <mergeCell ref="A3:D3"/>
    <mergeCell ref="A4:D4"/>
  </mergeCells>
  <printOptions horizontalCentered="1"/>
  <pageMargins left="0" right="0" top="0.39305555555555599" bottom="0" header="0.31458333333333299" footer="0.31458333333333299"/>
  <pageSetup paperSize="9"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O103"/>
  <sheetViews>
    <sheetView view="pageBreakPreview" zoomScaleNormal="100" zoomScaleSheetLayoutView="100" workbookViewId="0">
      <selection activeCell="A14" sqref="A14"/>
    </sheetView>
  </sheetViews>
  <sheetFormatPr defaultColWidth="8.88671875" defaultRowHeight="15"/>
  <cols>
    <col min="1" max="1" width="5.77734375" style="107" customWidth="1"/>
    <col min="2" max="2" width="40.6640625" style="55" customWidth="1"/>
    <col min="3" max="11" width="8.77734375" style="57" customWidth="1"/>
    <col min="12" max="12" width="40.6640625" style="57" customWidth="1"/>
    <col min="13" max="13" width="5.77734375" style="57" customWidth="1"/>
    <col min="14" max="16384" width="8.88671875" style="57"/>
  </cols>
  <sheetData>
    <row r="1" spans="1:15" s="53" customFormat="1" ht="12" customHeight="1">
      <c r="A1" s="803"/>
      <c r="B1" s="803"/>
      <c r="C1" s="803"/>
      <c r="D1" s="803"/>
      <c r="E1" s="803"/>
      <c r="F1" s="803"/>
      <c r="G1" s="803"/>
      <c r="H1" s="803"/>
      <c r="I1" s="803"/>
      <c r="J1" s="803"/>
      <c r="K1" s="803"/>
      <c r="L1" s="803"/>
      <c r="M1" s="803"/>
      <c r="N1" s="69"/>
      <c r="O1" s="69"/>
    </row>
    <row r="2" spans="1:15" ht="20.25">
      <c r="A2" s="720" t="s">
        <v>546</v>
      </c>
      <c r="B2" s="720"/>
      <c r="C2" s="720"/>
      <c r="D2" s="720"/>
      <c r="E2" s="720"/>
      <c r="F2" s="720"/>
      <c r="G2" s="720"/>
      <c r="H2" s="720"/>
      <c r="I2" s="720"/>
      <c r="J2" s="720"/>
      <c r="K2" s="720"/>
      <c r="L2" s="720"/>
      <c r="M2" s="720"/>
    </row>
    <row r="3" spans="1:15" ht="20.25">
      <c r="A3" s="720" t="s">
        <v>588</v>
      </c>
      <c r="B3" s="720"/>
      <c r="C3" s="720"/>
      <c r="D3" s="720"/>
      <c r="E3" s="720"/>
      <c r="F3" s="720"/>
      <c r="G3" s="720"/>
      <c r="H3" s="720"/>
      <c r="I3" s="720"/>
      <c r="J3" s="720"/>
      <c r="K3" s="720"/>
      <c r="L3" s="720"/>
      <c r="M3" s="720"/>
    </row>
    <row r="4" spans="1:15" ht="15.75">
      <c r="A4" s="804" t="s">
        <v>547</v>
      </c>
      <c r="B4" s="804"/>
      <c r="C4" s="804"/>
      <c r="D4" s="804"/>
      <c r="E4" s="804"/>
      <c r="F4" s="804"/>
      <c r="G4" s="804"/>
      <c r="H4" s="804"/>
      <c r="I4" s="804"/>
      <c r="J4" s="804"/>
      <c r="K4" s="804"/>
      <c r="L4" s="804"/>
      <c r="M4" s="804"/>
    </row>
    <row r="5" spans="1:15" ht="15.75">
      <c r="A5" s="804" t="s">
        <v>565</v>
      </c>
      <c r="B5" s="804"/>
      <c r="C5" s="804"/>
      <c r="D5" s="804"/>
      <c r="E5" s="804"/>
      <c r="F5" s="804"/>
      <c r="G5" s="804"/>
      <c r="H5" s="804"/>
      <c r="I5" s="804"/>
      <c r="J5" s="804"/>
      <c r="K5" s="804"/>
      <c r="L5" s="804"/>
      <c r="M5" s="804"/>
    </row>
    <row r="6" spans="1:15" ht="15.75">
      <c r="A6" s="845" t="s">
        <v>661</v>
      </c>
      <c r="B6" s="845"/>
      <c r="C6" s="846">
        <v>2017</v>
      </c>
      <c r="D6" s="846"/>
      <c r="E6" s="846"/>
      <c r="F6" s="846"/>
      <c r="G6" s="846"/>
      <c r="H6" s="846"/>
      <c r="I6" s="846"/>
      <c r="J6" s="846"/>
      <c r="K6" s="846"/>
      <c r="L6" s="70"/>
      <c r="M6" s="71" t="s">
        <v>662</v>
      </c>
    </row>
    <row r="7" spans="1:15" ht="20.25" customHeight="1">
      <c r="A7" s="775" t="s">
        <v>294</v>
      </c>
      <c r="B7" s="862" t="s">
        <v>295</v>
      </c>
      <c r="C7" s="865" t="s">
        <v>663</v>
      </c>
      <c r="D7" s="865" t="s">
        <v>664</v>
      </c>
      <c r="E7" s="865" t="s">
        <v>665</v>
      </c>
      <c r="F7" s="865" t="s">
        <v>550</v>
      </c>
      <c r="G7" s="865"/>
      <c r="H7" s="865"/>
      <c r="I7" s="865" t="s">
        <v>551</v>
      </c>
      <c r="J7" s="865"/>
      <c r="K7" s="865"/>
      <c r="L7" s="871" t="s">
        <v>510</v>
      </c>
      <c r="M7" s="872"/>
    </row>
    <row r="8" spans="1:15" ht="18" customHeight="1">
      <c r="A8" s="776"/>
      <c r="B8" s="863"/>
      <c r="C8" s="866"/>
      <c r="D8" s="866"/>
      <c r="E8" s="866"/>
      <c r="F8" s="870" t="s">
        <v>552</v>
      </c>
      <c r="G8" s="870"/>
      <c r="H8" s="870"/>
      <c r="I8" s="870" t="s">
        <v>553</v>
      </c>
      <c r="J8" s="870"/>
      <c r="K8" s="870"/>
      <c r="L8" s="873"/>
      <c r="M8" s="873"/>
    </row>
    <row r="9" spans="1:15">
      <c r="A9" s="776"/>
      <c r="B9" s="863"/>
      <c r="C9" s="867" t="s">
        <v>666</v>
      </c>
      <c r="D9" s="869" t="s">
        <v>667</v>
      </c>
      <c r="E9" s="869" t="s">
        <v>668</v>
      </c>
      <c r="F9" s="59" t="s">
        <v>500</v>
      </c>
      <c r="G9" s="59" t="s">
        <v>554</v>
      </c>
      <c r="H9" s="59" t="s">
        <v>555</v>
      </c>
      <c r="I9" s="59" t="s">
        <v>500</v>
      </c>
      <c r="J9" s="59" t="s">
        <v>556</v>
      </c>
      <c r="K9" s="59" t="s">
        <v>557</v>
      </c>
      <c r="L9" s="873"/>
      <c r="M9" s="873"/>
    </row>
    <row r="10" spans="1:15">
      <c r="A10" s="777"/>
      <c r="B10" s="864"/>
      <c r="C10" s="868"/>
      <c r="D10" s="870"/>
      <c r="E10" s="870"/>
      <c r="F10" s="61" t="s">
        <v>498</v>
      </c>
      <c r="G10" s="62" t="s">
        <v>558</v>
      </c>
      <c r="H10" s="62" t="s">
        <v>559</v>
      </c>
      <c r="I10" s="61" t="s">
        <v>498</v>
      </c>
      <c r="J10" s="62" t="s">
        <v>560</v>
      </c>
      <c r="K10" s="62" t="s">
        <v>561</v>
      </c>
      <c r="L10" s="874"/>
      <c r="M10" s="874"/>
    </row>
    <row r="11" spans="1:15" s="54" customFormat="1" ht="15.75" thickBot="1">
      <c r="A11" s="148" t="s">
        <v>305</v>
      </c>
      <c r="B11" s="149" t="s">
        <v>306</v>
      </c>
      <c r="C11" s="180">
        <f>C12+C13+C15</f>
        <v>185644704</v>
      </c>
      <c r="D11" s="180">
        <f>+D12+D13+D15</f>
        <v>12703498</v>
      </c>
      <c r="E11" s="180">
        <f>E12+E13+E15</f>
        <v>198348202</v>
      </c>
      <c r="F11" s="180">
        <f>H11+G11</f>
        <v>31957433</v>
      </c>
      <c r="G11" s="180">
        <f>G12+G13+G15</f>
        <v>21488404</v>
      </c>
      <c r="H11" s="180">
        <f>H12+H13+H15</f>
        <v>10469029</v>
      </c>
      <c r="I11" s="180">
        <f t="shared" ref="I11:I15" si="0">K11+J11</f>
        <v>230305635</v>
      </c>
      <c r="J11" s="180">
        <f>J12+J13+J15</f>
        <v>19760091</v>
      </c>
      <c r="K11" s="180">
        <f>K12+K13+K15</f>
        <v>210545544</v>
      </c>
      <c r="L11" s="848" t="s">
        <v>308</v>
      </c>
      <c r="M11" s="849"/>
    </row>
    <row r="12" spans="1:15" s="54" customFormat="1" ht="16.5" thickTop="1" thickBot="1">
      <c r="A12" s="33" t="s">
        <v>309</v>
      </c>
      <c r="B12" s="34" t="s">
        <v>310</v>
      </c>
      <c r="C12" s="198">
        <f t="shared" ref="C12:C36" si="1">E12-D12</f>
        <v>181537335</v>
      </c>
      <c r="D12" s="198">
        <v>11900364</v>
      </c>
      <c r="E12" s="198">
        <f t="shared" ref="E12:E32" si="2">+I12-F12</f>
        <v>193437699</v>
      </c>
      <c r="F12" s="198">
        <f t="shared" ref="F12:F32" si="3">H12+G12</f>
        <v>29013975</v>
      </c>
      <c r="G12" s="198">
        <v>20074141</v>
      </c>
      <c r="H12" s="198">
        <v>8939834</v>
      </c>
      <c r="I12" s="198">
        <f t="shared" si="0"/>
        <v>222451674</v>
      </c>
      <c r="J12" s="198">
        <v>17128313</v>
      </c>
      <c r="K12" s="198">
        <v>205323361</v>
      </c>
      <c r="L12" s="821" t="s">
        <v>312</v>
      </c>
      <c r="M12" s="822"/>
    </row>
    <row r="13" spans="1:15" s="54" customFormat="1" ht="16.5" thickTop="1" thickBot="1">
      <c r="A13" s="150" t="s">
        <v>313</v>
      </c>
      <c r="B13" s="151" t="s">
        <v>314</v>
      </c>
      <c r="C13" s="199">
        <f t="shared" si="1"/>
        <v>551746</v>
      </c>
      <c r="D13" s="199">
        <v>86405</v>
      </c>
      <c r="E13" s="199">
        <f t="shared" si="2"/>
        <v>638151</v>
      </c>
      <c r="F13" s="199">
        <f t="shared" si="3"/>
        <v>656007</v>
      </c>
      <c r="G13" s="199">
        <v>272469</v>
      </c>
      <c r="H13" s="199">
        <v>383538</v>
      </c>
      <c r="I13" s="199">
        <f t="shared" si="0"/>
        <v>1294158</v>
      </c>
      <c r="J13" s="199">
        <v>157202</v>
      </c>
      <c r="K13" s="199">
        <v>1136956</v>
      </c>
      <c r="L13" s="841" t="s">
        <v>316</v>
      </c>
      <c r="M13" s="842"/>
    </row>
    <row r="14" spans="1:15" ht="16.5" thickTop="1" thickBot="1">
      <c r="A14" s="152" t="s">
        <v>317</v>
      </c>
      <c r="B14" s="153" t="s">
        <v>318</v>
      </c>
      <c r="C14" s="198">
        <v>551746</v>
      </c>
      <c r="D14" s="166">
        <v>86405</v>
      </c>
      <c r="E14" s="166">
        <v>638151</v>
      </c>
      <c r="F14" s="198">
        <v>656007</v>
      </c>
      <c r="G14" s="166">
        <v>272469</v>
      </c>
      <c r="H14" s="166">
        <v>383538</v>
      </c>
      <c r="I14" s="198">
        <v>1294158</v>
      </c>
      <c r="J14" s="166">
        <v>157202</v>
      </c>
      <c r="K14" s="166">
        <v>1136956</v>
      </c>
      <c r="L14" s="815" t="s">
        <v>319</v>
      </c>
      <c r="M14" s="816"/>
    </row>
    <row r="15" spans="1:15" ht="16.5" thickTop="1" thickBot="1">
      <c r="A15" s="150" t="s">
        <v>320</v>
      </c>
      <c r="B15" s="151" t="s">
        <v>321</v>
      </c>
      <c r="C15" s="199">
        <f t="shared" si="1"/>
        <v>3555623</v>
      </c>
      <c r="D15" s="199">
        <v>716729</v>
      </c>
      <c r="E15" s="199">
        <f t="shared" si="2"/>
        <v>4272352</v>
      </c>
      <c r="F15" s="199">
        <f t="shared" si="3"/>
        <v>2287451</v>
      </c>
      <c r="G15" s="199">
        <v>1141794</v>
      </c>
      <c r="H15" s="199">
        <v>1145657</v>
      </c>
      <c r="I15" s="199">
        <f t="shared" si="0"/>
        <v>6559803</v>
      </c>
      <c r="J15" s="199">
        <v>2474576</v>
      </c>
      <c r="K15" s="199">
        <v>4085227</v>
      </c>
      <c r="L15" s="827" t="s">
        <v>322</v>
      </c>
      <c r="M15" s="828"/>
    </row>
    <row r="16" spans="1:15" ht="16.5" thickTop="1" thickBot="1">
      <c r="A16" s="152" t="s">
        <v>323</v>
      </c>
      <c r="B16" s="153" t="s">
        <v>324</v>
      </c>
      <c r="C16" s="198">
        <v>3555623</v>
      </c>
      <c r="D16" s="166">
        <v>716729</v>
      </c>
      <c r="E16" s="166">
        <v>4272352</v>
      </c>
      <c r="F16" s="198">
        <v>2287451</v>
      </c>
      <c r="G16" s="166">
        <v>1141794</v>
      </c>
      <c r="H16" s="166">
        <v>1145657</v>
      </c>
      <c r="I16" s="198">
        <v>6559803</v>
      </c>
      <c r="J16" s="166">
        <v>2474576</v>
      </c>
      <c r="K16" s="166">
        <v>4085227</v>
      </c>
      <c r="L16" s="815" t="s">
        <v>325</v>
      </c>
      <c r="M16" s="816"/>
    </row>
    <row r="17" spans="1:13" ht="16.5" thickTop="1" thickBot="1">
      <c r="A17" s="154" t="s">
        <v>326</v>
      </c>
      <c r="B17" s="155" t="s">
        <v>327</v>
      </c>
      <c r="C17" s="199">
        <f t="shared" ref="C17:K17" si="4">C18+C27+C30+C33+C37+C39+C41+C44+C47+C48+C49+C51+C54+C60+C61+C66+C72+C74+C77+C80+C82+C85</f>
        <v>45670450</v>
      </c>
      <c r="D17" s="168">
        <f t="shared" si="4"/>
        <v>5523507</v>
      </c>
      <c r="E17" s="168">
        <f t="shared" si="4"/>
        <v>51193957</v>
      </c>
      <c r="F17" s="199">
        <f t="shared" si="4"/>
        <v>61105337</v>
      </c>
      <c r="G17" s="168">
        <f t="shared" si="4"/>
        <v>4006632</v>
      </c>
      <c r="H17" s="168">
        <f t="shared" si="4"/>
        <v>57098705</v>
      </c>
      <c r="I17" s="199">
        <f t="shared" si="4"/>
        <v>112299294</v>
      </c>
      <c r="J17" s="168">
        <v>2347075</v>
      </c>
      <c r="K17" s="168">
        <f t="shared" si="4"/>
        <v>110723876</v>
      </c>
      <c r="L17" s="843" t="s">
        <v>328</v>
      </c>
      <c r="M17" s="844"/>
    </row>
    <row r="18" spans="1:13" ht="16.5" thickTop="1" thickBot="1">
      <c r="A18" s="33" t="s">
        <v>45</v>
      </c>
      <c r="B18" s="34" t="s">
        <v>329</v>
      </c>
      <c r="C18" s="198">
        <f t="shared" ref="C18:J18" si="5">C19+C20+C21+C22+C23+C24+C25+C26</f>
        <v>714277</v>
      </c>
      <c r="D18" s="198">
        <f>+D19+D20+D21+D22+D23+D24+D25+D26</f>
        <v>161172</v>
      </c>
      <c r="E18" s="198">
        <f t="shared" si="5"/>
        <v>875449</v>
      </c>
      <c r="F18" s="198">
        <f t="shared" si="5"/>
        <v>1405518</v>
      </c>
      <c r="G18" s="198">
        <f t="shared" si="5"/>
        <v>246213</v>
      </c>
      <c r="H18" s="198">
        <f t="shared" si="5"/>
        <v>1159305</v>
      </c>
      <c r="I18" s="198">
        <f t="shared" si="5"/>
        <v>2280967</v>
      </c>
      <c r="J18" s="198">
        <f t="shared" si="5"/>
        <v>181227</v>
      </c>
      <c r="K18" s="198">
        <f>K19+K20+K21+K22+K23+K24+K25+K26</f>
        <v>2099740</v>
      </c>
      <c r="L18" s="821" t="s">
        <v>330</v>
      </c>
      <c r="M18" s="822"/>
    </row>
    <row r="19" spans="1:13" s="54" customFormat="1" ht="16.5" thickTop="1" thickBot="1">
      <c r="A19" s="156" t="s">
        <v>591</v>
      </c>
      <c r="B19" s="157" t="s">
        <v>331</v>
      </c>
      <c r="C19" s="199">
        <f t="shared" si="1"/>
        <v>4072</v>
      </c>
      <c r="D19" s="168" t="s">
        <v>311</v>
      </c>
      <c r="E19" s="168">
        <f t="shared" si="2"/>
        <v>4072</v>
      </c>
      <c r="F19" s="199">
        <f t="shared" si="3"/>
        <v>11949</v>
      </c>
      <c r="G19" s="168" t="s">
        <v>669</v>
      </c>
      <c r="H19" s="168">
        <v>3393</v>
      </c>
      <c r="I19" s="199">
        <f t="shared" ref="I19:I26" si="6">K19+J19</f>
        <v>16021</v>
      </c>
      <c r="J19" s="168">
        <v>12035</v>
      </c>
      <c r="K19" s="168">
        <v>3986</v>
      </c>
      <c r="L19" s="825" t="s">
        <v>332</v>
      </c>
      <c r="M19" s="826"/>
    </row>
    <row r="20" spans="1:13" ht="16.5" thickTop="1" thickBot="1">
      <c r="A20" s="152" t="s">
        <v>592</v>
      </c>
      <c r="B20" s="153" t="s">
        <v>333</v>
      </c>
      <c r="C20" s="198">
        <f t="shared" si="1"/>
        <v>57234</v>
      </c>
      <c r="D20" s="166">
        <v>22397</v>
      </c>
      <c r="E20" s="166">
        <f t="shared" si="2"/>
        <v>79631</v>
      </c>
      <c r="F20" s="198">
        <f t="shared" si="3"/>
        <v>251886</v>
      </c>
      <c r="G20" s="166">
        <v>4511</v>
      </c>
      <c r="H20" s="166">
        <v>247375</v>
      </c>
      <c r="I20" s="198">
        <f t="shared" si="6"/>
        <v>331517</v>
      </c>
      <c r="J20" s="166">
        <v>11500</v>
      </c>
      <c r="K20" s="166">
        <v>320017</v>
      </c>
      <c r="L20" s="815" t="s">
        <v>334</v>
      </c>
      <c r="M20" s="816"/>
    </row>
    <row r="21" spans="1:13" ht="16.5" thickTop="1" thickBot="1">
      <c r="A21" s="156" t="s">
        <v>593</v>
      </c>
      <c r="B21" s="157" t="s">
        <v>335</v>
      </c>
      <c r="C21" s="199">
        <f t="shared" si="1"/>
        <v>180720</v>
      </c>
      <c r="D21" s="168">
        <v>54516</v>
      </c>
      <c r="E21" s="168">
        <f t="shared" si="2"/>
        <v>235236</v>
      </c>
      <c r="F21" s="199">
        <f t="shared" si="3"/>
        <v>261579</v>
      </c>
      <c r="G21" s="168">
        <v>36032</v>
      </c>
      <c r="H21" s="168">
        <v>225547</v>
      </c>
      <c r="I21" s="199">
        <f t="shared" si="6"/>
        <v>496815</v>
      </c>
      <c r="J21" s="168">
        <v>98234</v>
      </c>
      <c r="K21" s="168">
        <v>398581</v>
      </c>
      <c r="L21" s="825" t="s">
        <v>336</v>
      </c>
      <c r="M21" s="826"/>
    </row>
    <row r="22" spans="1:13" ht="16.5" thickTop="1" thickBot="1">
      <c r="A22" s="152" t="s">
        <v>594</v>
      </c>
      <c r="B22" s="153" t="s">
        <v>337</v>
      </c>
      <c r="C22" s="198">
        <f t="shared" si="1"/>
        <v>149561</v>
      </c>
      <c r="D22" s="166">
        <v>36626</v>
      </c>
      <c r="E22" s="166">
        <f t="shared" si="2"/>
        <v>186187</v>
      </c>
      <c r="F22" s="198">
        <f t="shared" si="3"/>
        <v>298333</v>
      </c>
      <c r="G22" s="166">
        <v>32079</v>
      </c>
      <c r="H22" s="166">
        <v>266254</v>
      </c>
      <c r="I22" s="198">
        <f t="shared" si="6"/>
        <v>484520</v>
      </c>
      <c r="J22" s="166">
        <v>55669</v>
      </c>
      <c r="K22" s="166">
        <v>428851</v>
      </c>
      <c r="L22" s="815" t="s">
        <v>338</v>
      </c>
      <c r="M22" s="816"/>
    </row>
    <row r="23" spans="1:13" ht="16.5" thickTop="1" thickBot="1">
      <c r="A23" s="156" t="s">
        <v>562</v>
      </c>
      <c r="B23" s="157" t="s">
        <v>339</v>
      </c>
      <c r="C23" s="199">
        <f t="shared" si="1"/>
        <v>274286</v>
      </c>
      <c r="D23" s="168">
        <v>43520</v>
      </c>
      <c r="E23" s="168">
        <f t="shared" si="2"/>
        <v>317806</v>
      </c>
      <c r="F23" s="199">
        <f t="shared" si="3"/>
        <v>526661</v>
      </c>
      <c r="G23" s="168">
        <v>144498</v>
      </c>
      <c r="H23" s="168">
        <v>382163</v>
      </c>
      <c r="I23" s="199">
        <f t="shared" si="6"/>
        <v>844467</v>
      </c>
      <c r="J23" s="168">
        <v>2830</v>
      </c>
      <c r="K23" s="168">
        <v>841637</v>
      </c>
      <c r="L23" s="825" t="s">
        <v>340</v>
      </c>
      <c r="M23" s="826"/>
    </row>
    <row r="24" spans="1:13" ht="16.5" thickTop="1" thickBot="1">
      <c r="A24" s="152" t="s">
        <v>595</v>
      </c>
      <c r="B24" s="153" t="s">
        <v>341</v>
      </c>
      <c r="C24" s="198">
        <f t="shared" si="1"/>
        <v>23227</v>
      </c>
      <c r="D24" s="166">
        <v>931</v>
      </c>
      <c r="E24" s="166">
        <f t="shared" si="2"/>
        <v>24158</v>
      </c>
      <c r="F24" s="198">
        <f t="shared" si="3"/>
        <v>25848</v>
      </c>
      <c r="G24" s="166">
        <v>11265</v>
      </c>
      <c r="H24" s="166">
        <v>14583</v>
      </c>
      <c r="I24" s="198">
        <f t="shared" si="6"/>
        <v>50006</v>
      </c>
      <c r="J24" s="166">
        <v>874</v>
      </c>
      <c r="K24" s="166">
        <v>49132</v>
      </c>
      <c r="L24" s="815" t="s">
        <v>343</v>
      </c>
      <c r="M24" s="816"/>
    </row>
    <row r="25" spans="1:13" ht="16.5" thickTop="1" thickBot="1">
      <c r="A25" s="156" t="s">
        <v>596</v>
      </c>
      <c r="B25" s="157" t="s">
        <v>344</v>
      </c>
      <c r="C25" s="199">
        <f t="shared" si="1"/>
        <v>11557</v>
      </c>
      <c r="D25" s="168">
        <v>2719</v>
      </c>
      <c r="E25" s="168">
        <f t="shared" si="2"/>
        <v>14276</v>
      </c>
      <c r="F25" s="199">
        <f t="shared" si="3"/>
        <v>16342</v>
      </c>
      <c r="G25" s="168">
        <v>7232</v>
      </c>
      <c r="H25" s="168">
        <v>9110</v>
      </c>
      <c r="I25" s="199">
        <f t="shared" si="6"/>
        <v>30618</v>
      </c>
      <c r="J25" s="168">
        <v>85</v>
      </c>
      <c r="K25" s="168">
        <v>30533</v>
      </c>
      <c r="L25" s="825" t="s">
        <v>346</v>
      </c>
      <c r="M25" s="826"/>
    </row>
    <row r="26" spans="1:13" ht="22.5" customHeight="1" thickTop="1" thickBot="1">
      <c r="A26" s="152" t="s">
        <v>597</v>
      </c>
      <c r="B26" s="153" t="s">
        <v>347</v>
      </c>
      <c r="C26" s="198">
        <f t="shared" si="1"/>
        <v>13620</v>
      </c>
      <c r="D26" s="166">
        <v>463</v>
      </c>
      <c r="E26" s="166">
        <f t="shared" si="2"/>
        <v>14083</v>
      </c>
      <c r="F26" s="198">
        <f t="shared" si="3"/>
        <v>12920</v>
      </c>
      <c r="G26" s="166">
        <v>2040</v>
      </c>
      <c r="H26" s="166">
        <v>10880</v>
      </c>
      <c r="I26" s="198">
        <f t="shared" si="6"/>
        <v>27003</v>
      </c>
      <c r="J26" s="166" t="s">
        <v>311</v>
      </c>
      <c r="K26" s="166">
        <v>27003</v>
      </c>
      <c r="L26" s="815" t="s">
        <v>348</v>
      </c>
      <c r="M26" s="816"/>
    </row>
    <row r="27" spans="1:13" ht="16.5" thickTop="1" thickBot="1">
      <c r="A27" s="150" t="s">
        <v>46</v>
      </c>
      <c r="B27" s="151" t="s">
        <v>349</v>
      </c>
      <c r="C27" s="199">
        <f t="shared" si="1"/>
        <v>339254</v>
      </c>
      <c r="D27" s="199">
        <f>+D28+D29</f>
        <v>65571</v>
      </c>
      <c r="E27" s="199">
        <f>E28+E29</f>
        <v>404825</v>
      </c>
      <c r="F27" s="199">
        <f>F28+F29</f>
        <v>479062</v>
      </c>
      <c r="G27" s="199">
        <f>G28+G29</f>
        <v>116072</v>
      </c>
      <c r="H27" s="199">
        <f>H28+H29</f>
        <v>362990</v>
      </c>
      <c r="I27" s="199">
        <f t="shared" ref="I27:I35" si="7">K27+J27</f>
        <v>883887</v>
      </c>
      <c r="J27" s="199">
        <f>J28+J29</f>
        <v>101757</v>
      </c>
      <c r="K27" s="199">
        <f>K28+K29</f>
        <v>782130</v>
      </c>
      <c r="L27" s="827" t="s">
        <v>350</v>
      </c>
      <c r="M27" s="828"/>
    </row>
    <row r="28" spans="1:13" ht="24" thickTop="1" thickBot="1">
      <c r="A28" s="152" t="s">
        <v>598</v>
      </c>
      <c r="B28" s="153" t="s">
        <v>351</v>
      </c>
      <c r="C28" s="198">
        <f t="shared" si="1"/>
        <v>68764</v>
      </c>
      <c r="D28" s="166">
        <v>19854</v>
      </c>
      <c r="E28" s="166">
        <f t="shared" si="2"/>
        <v>88618</v>
      </c>
      <c r="F28" s="198">
        <f t="shared" si="3"/>
        <v>307770</v>
      </c>
      <c r="G28" s="166">
        <v>64821</v>
      </c>
      <c r="H28" s="166">
        <v>242949</v>
      </c>
      <c r="I28" s="198">
        <f t="shared" si="7"/>
        <v>396388</v>
      </c>
      <c r="J28" s="166">
        <v>22495</v>
      </c>
      <c r="K28" s="166">
        <v>373893</v>
      </c>
      <c r="L28" s="815" t="s">
        <v>352</v>
      </c>
      <c r="M28" s="816"/>
    </row>
    <row r="29" spans="1:13" ht="16.5" thickTop="1" thickBot="1">
      <c r="A29" s="156" t="s">
        <v>599</v>
      </c>
      <c r="B29" s="157" t="s">
        <v>353</v>
      </c>
      <c r="C29" s="199">
        <f t="shared" si="1"/>
        <v>270490</v>
      </c>
      <c r="D29" s="168">
        <v>45717</v>
      </c>
      <c r="E29" s="168">
        <f t="shared" si="2"/>
        <v>316207</v>
      </c>
      <c r="F29" s="199">
        <f t="shared" si="3"/>
        <v>171292</v>
      </c>
      <c r="G29" s="168">
        <v>51251</v>
      </c>
      <c r="H29" s="168">
        <v>120041</v>
      </c>
      <c r="I29" s="199">
        <f t="shared" si="7"/>
        <v>487499</v>
      </c>
      <c r="J29" s="168">
        <v>79262</v>
      </c>
      <c r="K29" s="168">
        <v>408237</v>
      </c>
      <c r="L29" s="825" t="s">
        <v>354</v>
      </c>
      <c r="M29" s="826"/>
    </row>
    <row r="30" spans="1:13" ht="16.5" thickTop="1" thickBot="1">
      <c r="A30" s="33" t="s">
        <v>50</v>
      </c>
      <c r="B30" s="34" t="s">
        <v>355</v>
      </c>
      <c r="C30" s="198">
        <f t="shared" si="1"/>
        <v>22295</v>
      </c>
      <c r="D30" s="198">
        <f>+D31+D32</f>
        <v>3678</v>
      </c>
      <c r="E30" s="198">
        <f>E31+E32</f>
        <v>25973</v>
      </c>
      <c r="F30" s="198">
        <f>F31+F32</f>
        <v>32876</v>
      </c>
      <c r="G30" s="198">
        <f>G31+G32</f>
        <v>8408</v>
      </c>
      <c r="H30" s="198">
        <f>H31+H32</f>
        <v>24468</v>
      </c>
      <c r="I30" s="198">
        <f t="shared" si="7"/>
        <v>58849</v>
      </c>
      <c r="J30" s="198">
        <f>J31+J32</f>
        <v>1323</v>
      </c>
      <c r="K30" s="198">
        <f>K31+K32</f>
        <v>57526</v>
      </c>
      <c r="L30" s="821" t="s">
        <v>356</v>
      </c>
      <c r="M30" s="822"/>
    </row>
    <row r="31" spans="1:13" ht="16.5" thickTop="1" thickBot="1">
      <c r="A31" s="156" t="s">
        <v>600</v>
      </c>
      <c r="B31" s="157" t="s">
        <v>357</v>
      </c>
      <c r="C31" s="199">
        <f t="shared" si="1"/>
        <v>20386</v>
      </c>
      <c r="D31" s="168">
        <v>3405</v>
      </c>
      <c r="E31" s="168">
        <f t="shared" si="2"/>
        <v>23791</v>
      </c>
      <c r="F31" s="199">
        <f>H31+G31</f>
        <v>31783</v>
      </c>
      <c r="G31" s="168">
        <v>8132</v>
      </c>
      <c r="H31" s="168">
        <v>23651</v>
      </c>
      <c r="I31" s="199">
        <f t="shared" si="7"/>
        <v>55574</v>
      </c>
      <c r="J31" s="168">
        <v>1323</v>
      </c>
      <c r="K31" s="168">
        <v>54251</v>
      </c>
      <c r="L31" s="825" t="s">
        <v>358</v>
      </c>
      <c r="M31" s="826"/>
    </row>
    <row r="32" spans="1:13" ht="16.5" thickTop="1" thickBot="1">
      <c r="A32" s="152" t="s">
        <v>601</v>
      </c>
      <c r="B32" s="153" t="s">
        <v>359</v>
      </c>
      <c r="C32" s="198">
        <f t="shared" si="1"/>
        <v>1909</v>
      </c>
      <c r="D32" s="166">
        <v>273</v>
      </c>
      <c r="E32" s="166">
        <f t="shared" si="2"/>
        <v>2182</v>
      </c>
      <c r="F32" s="198">
        <f t="shared" si="3"/>
        <v>1093</v>
      </c>
      <c r="G32" s="166">
        <v>276</v>
      </c>
      <c r="H32" s="166">
        <v>817</v>
      </c>
      <c r="I32" s="198">
        <f t="shared" si="7"/>
        <v>3275</v>
      </c>
      <c r="J32" s="166" t="s">
        <v>311</v>
      </c>
      <c r="K32" s="166">
        <v>3275</v>
      </c>
      <c r="L32" s="815" t="s">
        <v>361</v>
      </c>
      <c r="M32" s="816"/>
    </row>
    <row r="33" spans="1:13" ht="16.149999999999999" customHeight="1" thickTop="1" thickBot="1">
      <c r="A33" s="150" t="s">
        <v>53</v>
      </c>
      <c r="B33" s="151" t="s">
        <v>362</v>
      </c>
      <c r="C33" s="199">
        <f t="shared" si="1"/>
        <v>407817</v>
      </c>
      <c r="D33" s="199">
        <f>+D34+D35+D36</f>
        <v>15499</v>
      </c>
      <c r="E33" s="199">
        <f>+I33-F33</f>
        <v>423316</v>
      </c>
      <c r="F33" s="199">
        <f>F34+F35+F36</f>
        <v>446939</v>
      </c>
      <c r="G33" s="199">
        <f>G34+G35+G36</f>
        <v>142868</v>
      </c>
      <c r="H33" s="199">
        <f>H34+H35+H36</f>
        <v>304071</v>
      </c>
      <c r="I33" s="199">
        <f t="shared" si="7"/>
        <v>870255</v>
      </c>
      <c r="J33" s="199">
        <f>J34+J35+J36</f>
        <v>1957</v>
      </c>
      <c r="K33" s="199">
        <f>K34+K35+K36</f>
        <v>868298</v>
      </c>
      <c r="L33" s="827" t="s">
        <v>363</v>
      </c>
      <c r="M33" s="828"/>
    </row>
    <row r="34" spans="1:13" ht="16.5" thickTop="1" thickBot="1">
      <c r="A34" s="152" t="s">
        <v>602</v>
      </c>
      <c r="B34" s="153" t="s">
        <v>364</v>
      </c>
      <c r="C34" s="198">
        <f t="shared" si="1"/>
        <v>16062</v>
      </c>
      <c r="D34" s="166">
        <v>1429</v>
      </c>
      <c r="E34" s="166">
        <f>+I34-F34</f>
        <v>17491</v>
      </c>
      <c r="F34" s="198">
        <f>H34+G34</f>
        <v>11731</v>
      </c>
      <c r="G34" s="166">
        <v>1564</v>
      </c>
      <c r="H34" s="166">
        <v>10167</v>
      </c>
      <c r="I34" s="198">
        <f t="shared" si="7"/>
        <v>29222</v>
      </c>
      <c r="J34" s="166">
        <v>1908</v>
      </c>
      <c r="K34" s="166">
        <v>27314</v>
      </c>
      <c r="L34" s="815" t="s">
        <v>365</v>
      </c>
      <c r="M34" s="816"/>
    </row>
    <row r="35" spans="1:13" ht="24.75" customHeight="1" thickTop="1" thickBot="1">
      <c r="A35" s="156" t="s">
        <v>603</v>
      </c>
      <c r="B35" s="157" t="s">
        <v>366</v>
      </c>
      <c r="C35" s="199">
        <f t="shared" si="1"/>
        <v>391253</v>
      </c>
      <c r="D35" s="168">
        <v>13970</v>
      </c>
      <c r="E35" s="168">
        <f>+I35-F35</f>
        <v>405223</v>
      </c>
      <c r="F35" s="199">
        <f>H35+G35</f>
        <v>434314</v>
      </c>
      <c r="G35" s="168">
        <v>140882</v>
      </c>
      <c r="H35" s="168">
        <v>293432</v>
      </c>
      <c r="I35" s="199">
        <f t="shared" si="7"/>
        <v>839537</v>
      </c>
      <c r="J35" s="168">
        <v>49</v>
      </c>
      <c r="K35" s="168">
        <v>839488</v>
      </c>
      <c r="L35" s="825" t="s">
        <v>604</v>
      </c>
      <c r="M35" s="826"/>
    </row>
    <row r="36" spans="1:13" ht="18.75" customHeight="1" thickTop="1" thickBot="1">
      <c r="A36" s="156" t="s">
        <v>605</v>
      </c>
      <c r="B36" s="494" t="s">
        <v>764</v>
      </c>
      <c r="C36" s="199">
        <f t="shared" si="1"/>
        <v>502</v>
      </c>
      <c r="D36" s="168">
        <v>100</v>
      </c>
      <c r="E36" s="168">
        <f>+I36-F36</f>
        <v>602</v>
      </c>
      <c r="F36" s="199">
        <f t="shared" ref="F36:F67" si="8">H36+G36</f>
        <v>894</v>
      </c>
      <c r="G36" s="168">
        <v>422</v>
      </c>
      <c r="H36" s="168">
        <v>472</v>
      </c>
      <c r="I36" s="199">
        <f t="shared" ref="I36:I67" si="9">K36+J36</f>
        <v>1496</v>
      </c>
      <c r="J36" s="168">
        <v>0</v>
      </c>
      <c r="K36" s="168">
        <v>1496</v>
      </c>
      <c r="L36" s="831"/>
      <c r="M36" s="832"/>
    </row>
    <row r="37" spans="1:13" ht="16.5" thickTop="1" thickBot="1">
      <c r="A37" s="33" t="s">
        <v>56</v>
      </c>
      <c r="B37" s="34" t="s">
        <v>368</v>
      </c>
      <c r="C37" s="198">
        <v>8340</v>
      </c>
      <c r="D37" s="198">
        <v>271</v>
      </c>
      <c r="E37" s="198">
        <v>8611</v>
      </c>
      <c r="F37" s="198">
        <v>9413</v>
      </c>
      <c r="G37" s="198">
        <v>92</v>
      </c>
      <c r="H37" s="198">
        <v>9321</v>
      </c>
      <c r="I37" s="198">
        <v>18024</v>
      </c>
      <c r="J37" s="198" t="s">
        <v>311</v>
      </c>
      <c r="K37" s="198">
        <v>18024</v>
      </c>
      <c r="L37" s="821" t="s">
        <v>369</v>
      </c>
      <c r="M37" s="822"/>
    </row>
    <row r="38" spans="1:13" ht="16.149999999999999" customHeight="1" thickTop="1" thickBot="1">
      <c r="A38" s="156" t="s">
        <v>606</v>
      </c>
      <c r="B38" s="157" t="s">
        <v>370</v>
      </c>
      <c r="C38" s="199">
        <f t="shared" ref="C38:C44" si="10">E38-D38</f>
        <v>8340</v>
      </c>
      <c r="D38" s="168">
        <v>271</v>
      </c>
      <c r="E38" s="168">
        <f t="shared" ref="E38:E44" si="11">+I38-F38</f>
        <v>8611</v>
      </c>
      <c r="F38" s="199">
        <f t="shared" si="8"/>
        <v>9413</v>
      </c>
      <c r="G38" s="168">
        <v>92</v>
      </c>
      <c r="H38" s="168">
        <v>9321</v>
      </c>
      <c r="I38" s="199">
        <f t="shared" si="9"/>
        <v>18024</v>
      </c>
      <c r="J38" s="168" t="s">
        <v>311</v>
      </c>
      <c r="K38" s="168">
        <v>18024</v>
      </c>
      <c r="L38" s="825" t="s">
        <v>371</v>
      </c>
      <c r="M38" s="826"/>
    </row>
    <row r="39" spans="1:13" ht="35.25" thickTop="1" thickBot="1">
      <c r="A39" s="33" t="s">
        <v>57</v>
      </c>
      <c r="B39" s="34" t="s">
        <v>372</v>
      </c>
      <c r="C39" s="198">
        <v>306807</v>
      </c>
      <c r="D39" s="198">
        <v>37780</v>
      </c>
      <c r="E39" s="198">
        <v>344587</v>
      </c>
      <c r="F39" s="198">
        <v>242763</v>
      </c>
      <c r="G39" s="198">
        <v>43651</v>
      </c>
      <c r="H39" s="198">
        <v>199112</v>
      </c>
      <c r="I39" s="198">
        <v>587350</v>
      </c>
      <c r="J39" s="198">
        <v>19355</v>
      </c>
      <c r="K39" s="198">
        <v>567995</v>
      </c>
      <c r="L39" s="821" t="s">
        <v>373</v>
      </c>
      <c r="M39" s="822"/>
    </row>
    <row r="40" spans="1:13" ht="15" customHeight="1" thickTop="1" thickBot="1">
      <c r="A40" s="156" t="s">
        <v>607</v>
      </c>
      <c r="B40" s="157" t="s">
        <v>374</v>
      </c>
      <c r="C40" s="199">
        <f t="shared" si="10"/>
        <v>306807</v>
      </c>
      <c r="D40" s="168">
        <v>37780</v>
      </c>
      <c r="E40" s="168">
        <f t="shared" si="11"/>
        <v>344587</v>
      </c>
      <c r="F40" s="199">
        <f t="shared" si="8"/>
        <v>242763</v>
      </c>
      <c r="G40" s="168">
        <v>43651</v>
      </c>
      <c r="H40" s="168">
        <v>199112</v>
      </c>
      <c r="I40" s="199">
        <f t="shared" si="9"/>
        <v>587350</v>
      </c>
      <c r="J40" s="168">
        <v>19355</v>
      </c>
      <c r="K40" s="168">
        <v>567995</v>
      </c>
      <c r="L40" s="825" t="s">
        <v>375</v>
      </c>
      <c r="M40" s="826"/>
    </row>
    <row r="41" spans="1:13" ht="16.149999999999999" customHeight="1" thickTop="1" thickBot="1">
      <c r="A41" s="33" t="s">
        <v>58</v>
      </c>
      <c r="B41" s="34" t="s">
        <v>376</v>
      </c>
      <c r="C41" s="198">
        <f t="shared" si="10"/>
        <v>71368</v>
      </c>
      <c r="D41" s="198">
        <f>+D42+D43</f>
        <v>20264</v>
      </c>
      <c r="E41" s="198">
        <f t="shared" si="11"/>
        <v>91632</v>
      </c>
      <c r="F41" s="198">
        <f t="shared" si="8"/>
        <v>128720</v>
      </c>
      <c r="G41" s="198">
        <f>G42+G43</f>
        <v>9772</v>
      </c>
      <c r="H41" s="198">
        <f>H42+H43</f>
        <v>118948</v>
      </c>
      <c r="I41" s="198">
        <f t="shared" si="9"/>
        <v>220352</v>
      </c>
      <c r="J41" s="198">
        <f>J42+J43</f>
        <v>2497</v>
      </c>
      <c r="K41" s="198">
        <f>K42+K43</f>
        <v>217855</v>
      </c>
      <c r="L41" s="821" t="s">
        <v>377</v>
      </c>
      <c r="M41" s="822"/>
    </row>
    <row r="42" spans="1:13" ht="24" thickTop="1" thickBot="1">
      <c r="A42" s="156" t="s">
        <v>608</v>
      </c>
      <c r="B42" s="157" t="s">
        <v>378</v>
      </c>
      <c r="C42" s="199">
        <f t="shared" si="10"/>
        <v>54886</v>
      </c>
      <c r="D42" s="168">
        <v>11962</v>
      </c>
      <c r="E42" s="168">
        <f t="shared" si="11"/>
        <v>66848</v>
      </c>
      <c r="F42" s="199">
        <f t="shared" si="8"/>
        <v>93247</v>
      </c>
      <c r="G42" s="168">
        <v>5594</v>
      </c>
      <c r="H42" s="168">
        <v>87653</v>
      </c>
      <c r="I42" s="199">
        <f t="shared" si="9"/>
        <v>160095</v>
      </c>
      <c r="J42" s="168">
        <v>2373</v>
      </c>
      <c r="K42" s="168">
        <v>157722</v>
      </c>
      <c r="L42" s="825" t="s">
        <v>379</v>
      </c>
      <c r="M42" s="826"/>
    </row>
    <row r="43" spans="1:13" ht="16.5" thickTop="1" thickBot="1">
      <c r="A43" s="152" t="s">
        <v>609</v>
      </c>
      <c r="B43" s="153" t="s">
        <v>380</v>
      </c>
      <c r="C43" s="198">
        <f t="shared" si="10"/>
        <v>16482</v>
      </c>
      <c r="D43" s="166">
        <v>8302</v>
      </c>
      <c r="E43" s="166">
        <f t="shared" si="11"/>
        <v>24784</v>
      </c>
      <c r="F43" s="198">
        <f t="shared" si="8"/>
        <v>35473</v>
      </c>
      <c r="G43" s="166">
        <v>4178</v>
      </c>
      <c r="H43" s="166">
        <v>31295</v>
      </c>
      <c r="I43" s="198">
        <f t="shared" si="9"/>
        <v>60257</v>
      </c>
      <c r="J43" s="166">
        <v>124</v>
      </c>
      <c r="K43" s="166">
        <v>60133</v>
      </c>
      <c r="L43" s="815" t="s">
        <v>381</v>
      </c>
      <c r="M43" s="816"/>
    </row>
    <row r="44" spans="1:13" ht="16.5" thickTop="1" thickBot="1">
      <c r="A44" s="150" t="s">
        <v>60</v>
      </c>
      <c r="B44" s="151" t="s">
        <v>382</v>
      </c>
      <c r="C44" s="199">
        <f t="shared" si="10"/>
        <v>619424</v>
      </c>
      <c r="D44" s="199">
        <f>+D45+D46</f>
        <v>73855</v>
      </c>
      <c r="E44" s="199">
        <f t="shared" si="11"/>
        <v>693279</v>
      </c>
      <c r="F44" s="199">
        <f t="shared" si="8"/>
        <v>361206</v>
      </c>
      <c r="G44" s="199">
        <f>G45+G46</f>
        <v>94086</v>
      </c>
      <c r="H44" s="199">
        <f>H45+H46</f>
        <v>267120</v>
      </c>
      <c r="I44" s="199">
        <f t="shared" si="9"/>
        <v>1054485</v>
      </c>
      <c r="J44" s="199">
        <f>J45+J46</f>
        <v>198565</v>
      </c>
      <c r="K44" s="199">
        <f>K45+K46</f>
        <v>855920</v>
      </c>
      <c r="L44" s="827" t="s">
        <v>385</v>
      </c>
      <c r="M44" s="828"/>
    </row>
    <row r="45" spans="1:13" ht="16.5" thickTop="1" thickBot="1">
      <c r="A45" s="152" t="s">
        <v>610</v>
      </c>
      <c r="B45" s="153" t="s">
        <v>386</v>
      </c>
      <c r="C45" s="198">
        <f t="shared" ref="C45:C76" si="12">E45-D45</f>
        <v>613000</v>
      </c>
      <c r="D45" s="166">
        <v>72255</v>
      </c>
      <c r="E45" s="166">
        <f t="shared" ref="E45:E76" si="13">+I45-F45</f>
        <v>685255</v>
      </c>
      <c r="F45" s="198">
        <f t="shared" si="8"/>
        <v>342223</v>
      </c>
      <c r="G45" s="166">
        <v>92685</v>
      </c>
      <c r="H45" s="166">
        <v>249538</v>
      </c>
      <c r="I45" s="198">
        <f t="shared" si="9"/>
        <v>1027478</v>
      </c>
      <c r="J45" s="166">
        <v>198539</v>
      </c>
      <c r="K45" s="166">
        <v>828939</v>
      </c>
      <c r="L45" s="815" t="s">
        <v>388</v>
      </c>
      <c r="M45" s="816"/>
    </row>
    <row r="46" spans="1:13" ht="16.5" thickTop="1" thickBot="1">
      <c r="A46" s="156" t="s">
        <v>611</v>
      </c>
      <c r="B46" s="157" t="s">
        <v>389</v>
      </c>
      <c r="C46" s="199">
        <f t="shared" si="12"/>
        <v>6424</v>
      </c>
      <c r="D46" s="168">
        <v>1600</v>
      </c>
      <c r="E46" s="168">
        <f t="shared" si="13"/>
        <v>8024</v>
      </c>
      <c r="F46" s="199">
        <f t="shared" si="8"/>
        <v>18983</v>
      </c>
      <c r="G46" s="168">
        <v>1401</v>
      </c>
      <c r="H46" s="168">
        <v>17582</v>
      </c>
      <c r="I46" s="199">
        <f t="shared" si="9"/>
        <v>27007</v>
      </c>
      <c r="J46" s="168">
        <v>26</v>
      </c>
      <c r="K46" s="168">
        <v>26981</v>
      </c>
      <c r="L46" s="825" t="s">
        <v>390</v>
      </c>
      <c r="M46" s="826"/>
    </row>
    <row r="47" spans="1:13" ht="16.5" thickTop="1" thickBot="1">
      <c r="A47" s="158" t="s">
        <v>612</v>
      </c>
      <c r="B47" s="159" t="s">
        <v>391</v>
      </c>
      <c r="C47" s="352">
        <f t="shared" si="12"/>
        <v>10109723</v>
      </c>
      <c r="D47" s="352">
        <v>349928</v>
      </c>
      <c r="E47" s="352">
        <f t="shared" si="13"/>
        <v>10459651</v>
      </c>
      <c r="F47" s="352">
        <f t="shared" si="8"/>
        <v>22356631</v>
      </c>
      <c r="G47" s="352">
        <v>522739</v>
      </c>
      <c r="H47" s="352">
        <v>21833892</v>
      </c>
      <c r="I47" s="352">
        <f t="shared" si="9"/>
        <v>32816282</v>
      </c>
      <c r="J47" s="352">
        <v>126627</v>
      </c>
      <c r="K47" s="352">
        <v>32689655</v>
      </c>
      <c r="L47" s="875" t="s">
        <v>613</v>
      </c>
      <c r="M47" s="876"/>
    </row>
    <row r="48" spans="1:13" ht="16.5" thickTop="1" thickBot="1">
      <c r="A48" s="150" t="s">
        <v>409</v>
      </c>
      <c r="B48" s="151" t="s">
        <v>393</v>
      </c>
      <c r="C48" s="199">
        <f t="shared" si="12"/>
        <v>20516577</v>
      </c>
      <c r="D48" s="199">
        <v>2812690</v>
      </c>
      <c r="E48" s="199">
        <f t="shared" si="13"/>
        <v>23329267</v>
      </c>
      <c r="F48" s="199">
        <f t="shared" si="8"/>
        <v>12190033</v>
      </c>
      <c r="G48" s="199">
        <v>841991</v>
      </c>
      <c r="H48" s="199">
        <v>11348042</v>
      </c>
      <c r="I48" s="199">
        <f t="shared" si="9"/>
        <v>35519300</v>
      </c>
      <c r="J48" s="199">
        <v>258396</v>
      </c>
      <c r="K48" s="199">
        <v>35260904</v>
      </c>
      <c r="L48" s="827" t="s">
        <v>395</v>
      </c>
      <c r="M48" s="828"/>
    </row>
    <row r="49" spans="1:13" ht="24" thickTop="1" thickBot="1">
      <c r="A49" s="33" t="s">
        <v>614</v>
      </c>
      <c r="B49" s="34" t="s">
        <v>396</v>
      </c>
      <c r="C49" s="198">
        <f t="shared" si="12"/>
        <v>23141</v>
      </c>
      <c r="D49" s="198">
        <v>7632</v>
      </c>
      <c r="E49" s="198">
        <f t="shared" si="13"/>
        <v>30773</v>
      </c>
      <c r="F49" s="198">
        <f t="shared" si="8"/>
        <v>30699</v>
      </c>
      <c r="G49" s="198">
        <v>2846</v>
      </c>
      <c r="H49" s="198">
        <v>27853</v>
      </c>
      <c r="I49" s="198">
        <f t="shared" si="9"/>
        <v>61472</v>
      </c>
      <c r="J49" s="198">
        <v>3446</v>
      </c>
      <c r="K49" s="198">
        <v>58026</v>
      </c>
      <c r="L49" s="821" t="s">
        <v>397</v>
      </c>
      <c r="M49" s="822"/>
    </row>
    <row r="50" spans="1:13" ht="24" thickTop="1" thickBot="1">
      <c r="A50" s="156" t="s">
        <v>615</v>
      </c>
      <c r="B50" s="157" t="s">
        <v>398</v>
      </c>
      <c r="C50" s="199">
        <f t="shared" si="12"/>
        <v>23141</v>
      </c>
      <c r="D50" s="168">
        <v>7632</v>
      </c>
      <c r="E50" s="168">
        <f t="shared" si="13"/>
        <v>30773</v>
      </c>
      <c r="F50" s="199">
        <f t="shared" si="8"/>
        <v>30699</v>
      </c>
      <c r="G50" s="168">
        <v>2846</v>
      </c>
      <c r="H50" s="168">
        <v>27853</v>
      </c>
      <c r="I50" s="199">
        <f t="shared" si="9"/>
        <v>61472</v>
      </c>
      <c r="J50" s="168">
        <v>3446</v>
      </c>
      <c r="K50" s="168">
        <v>58026</v>
      </c>
      <c r="L50" s="825" t="s">
        <v>399</v>
      </c>
      <c r="M50" s="826"/>
    </row>
    <row r="51" spans="1:13" ht="16.5" thickTop="1" thickBot="1">
      <c r="A51" s="33" t="s">
        <v>345</v>
      </c>
      <c r="B51" s="34" t="s">
        <v>400</v>
      </c>
      <c r="C51" s="198">
        <f t="shared" si="12"/>
        <v>696327</v>
      </c>
      <c r="D51" s="198">
        <f>+D52+D53</f>
        <v>115168</v>
      </c>
      <c r="E51" s="198">
        <f t="shared" si="13"/>
        <v>811495</v>
      </c>
      <c r="F51" s="198">
        <f t="shared" si="8"/>
        <v>1309850</v>
      </c>
      <c r="G51" s="198">
        <f>G52+G53</f>
        <v>101718</v>
      </c>
      <c r="H51" s="198">
        <f>H52+H53</f>
        <v>1208132</v>
      </c>
      <c r="I51" s="198">
        <f t="shared" si="9"/>
        <v>2121345</v>
      </c>
      <c r="J51" s="198">
        <f>J52+J53</f>
        <v>72105</v>
      </c>
      <c r="K51" s="198">
        <f>K52+K53</f>
        <v>2049240</v>
      </c>
      <c r="L51" s="821" t="s">
        <v>401</v>
      </c>
      <c r="M51" s="822"/>
    </row>
    <row r="52" spans="1:13" ht="24" thickTop="1" thickBot="1">
      <c r="A52" s="156" t="s">
        <v>616</v>
      </c>
      <c r="B52" s="157" t="s">
        <v>402</v>
      </c>
      <c r="C52" s="199">
        <f t="shared" si="12"/>
        <v>5360</v>
      </c>
      <c r="D52" s="168">
        <v>94</v>
      </c>
      <c r="E52" s="168">
        <f t="shared" si="13"/>
        <v>5454</v>
      </c>
      <c r="F52" s="199">
        <f t="shared" si="8"/>
        <v>4340</v>
      </c>
      <c r="G52" s="168">
        <v>721</v>
      </c>
      <c r="H52" s="168">
        <v>3619</v>
      </c>
      <c r="I52" s="199">
        <f t="shared" si="9"/>
        <v>9794</v>
      </c>
      <c r="J52" s="168">
        <v>81</v>
      </c>
      <c r="K52" s="168">
        <v>9713</v>
      </c>
      <c r="L52" s="825" t="s">
        <v>403</v>
      </c>
      <c r="M52" s="826"/>
    </row>
    <row r="53" spans="1:13" ht="16.5" thickTop="1" thickBot="1">
      <c r="A53" s="152" t="s">
        <v>617</v>
      </c>
      <c r="B53" s="153" t="s">
        <v>404</v>
      </c>
      <c r="C53" s="198">
        <f t="shared" si="12"/>
        <v>690967</v>
      </c>
      <c r="D53" s="166">
        <v>115074</v>
      </c>
      <c r="E53" s="166">
        <f t="shared" si="13"/>
        <v>806041</v>
      </c>
      <c r="F53" s="198">
        <f t="shared" si="8"/>
        <v>1305510</v>
      </c>
      <c r="G53" s="166">
        <v>100997</v>
      </c>
      <c r="H53" s="166">
        <v>1204513</v>
      </c>
      <c r="I53" s="198">
        <f t="shared" si="9"/>
        <v>2111551</v>
      </c>
      <c r="J53" s="166">
        <v>72024</v>
      </c>
      <c r="K53" s="166">
        <v>2039527</v>
      </c>
      <c r="L53" s="815" t="s">
        <v>405</v>
      </c>
      <c r="M53" s="816"/>
    </row>
    <row r="54" spans="1:13" ht="16.5" thickTop="1" thickBot="1">
      <c r="A54" s="150" t="s">
        <v>432</v>
      </c>
      <c r="B54" s="151" t="s">
        <v>406</v>
      </c>
      <c r="C54" s="199">
        <f t="shared" si="12"/>
        <v>3275339</v>
      </c>
      <c r="D54" s="199">
        <f>+D55+D56+D57+D58+D59</f>
        <v>643259</v>
      </c>
      <c r="E54" s="199">
        <f t="shared" si="13"/>
        <v>3918598</v>
      </c>
      <c r="F54" s="199">
        <f t="shared" si="8"/>
        <v>6640587</v>
      </c>
      <c r="G54" s="199">
        <f>G55+G56+G57+G58+G59</f>
        <v>585469</v>
      </c>
      <c r="H54" s="199">
        <f>H55+H56+H57+H58+H59</f>
        <v>6055118</v>
      </c>
      <c r="I54" s="199">
        <f t="shared" si="9"/>
        <v>10559185</v>
      </c>
      <c r="J54" s="199">
        <f>J55+J56+J57+J58+J59</f>
        <v>331349</v>
      </c>
      <c r="K54" s="199">
        <f>K55+K56+K57+K58+K59</f>
        <v>10227836</v>
      </c>
      <c r="L54" s="827" t="s">
        <v>407</v>
      </c>
      <c r="M54" s="828"/>
    </row>
    <row r="55" spans="1:13" s="54" customFormat="1" ht="16.5" thickTop="1" thickBot="1">
      <c r="A55" s="152" t="s">
        <v>618</v>
      </c>
      <c r="B55" s="153" t="s">
        <v>408</v>
      </c>
      <c r="C55" s="198">
        <f t="shared" si="12"/>
        <v>130063</v>
      </c>
      <c r="D55" s="166">
        <v>23433</v>
      </c>
      <c r="E55" s="166">
        <f t="shared" si="13"/>
        <v>153496</v>
      </c>
      <c r="F55" s="198">
        <f t="shared" si="8"/>
        <v>158690</v>
      </c>
      <c r="G55" s="166">
        <v>18926</v>
      </c>
      <c r="H55" s="166">
        <v>139764</v>
      </c>
      <c r="I55" s="198">
        <f t="shared" si="9"/>
        <v>312186</v>
      </c>
      <c r="J55" s="166">
        <v>2915</v>
      </c>
      <c r="K55" s="166">
        <v>309271</v>
      </c>
      <c r="L55" s="815" t="s">
        <v>410</v>
      </c>
      <c r="M55" s="816"/>
    </row>
    <row r="56" spans="1:13" ht="24" customHeight="1" thickTop="1" thickBot="1">
      <c r="A56" s="156" t="s">
        <v>619</v>
      </c>
      <c r="B56" s="157" t="s">
        <v>411</v>
      </c>
      <c r="C56" s="199">
        <f t="shared" si="12"/>
        <v>1115079</v>
      </c>
      <c r="D56" s="168">
        <v>235924</v>
      </c>
      <c r="E56" s="168">
        <f t="shared" si="13"/>
        <v>1351003</v>
      </c>
      <c r="F56" s="199">
        <f t="shared" si="8"/>
        <v>960422</v>
      </c>
      <c r="G56" s="168">
        <v>86120</v>
      </c>
      <c r="H56" s="168">
        <v>874302</v>
      </c>
      <c r="I56" s="199">
        <f t="shared" si="9"/>
        <v>2311425</v>
      </c>
      <c r="J56" s="168">
        <v>17082</v>
      </c>
      <c r="K56" s="168">
        <v>2294343</v>
      </c>
      <c r="L56" s="825" t="s">
        <v>412</v>
      </c>
      <c r="M56" s="826"/>
    </row>
    <row r="57" spans="1:13" s="54" customFormat="1" ht="16.5" thickTop="1" thickBot="1">
      <c r="A57" s="152" t="s">
        <v>620</v>
      </c>
      <c r="B57" s="153" t="s">
        <v>413</v>
      </c>
      <c r="C57" s="198">
        <f t="shared" si="12"/>
        <v>1694811</v>
      </c>
      <c r="D57" s="166">
        <v>328210</v>
      </c>
      <c r="E57" s="166">
        <f t="shared" si="13"/>
        <v>2023021</v>
      </c>
      <c r="F57" s="198">
        <f t="shared" si="8"/>
        <v>4986163</v>
      </c>
      <c r="G57" s="166">
        <v>341764</v>
      </c>
      <c r="H57" s="166">
        <v>4644399</v>
      </c>
      <c r="I57" s="198">
        <f t="shared" si="9"/>
        <v>7009184</v>
      </c>
      <c r="J57" s="166">
        <v>298938</v>
      </c>
      <c r="K57" s="166">
        <v>6710246</v>
      </c>
      <c r="L57" s="815" t="s">
        <v>414</v>
      </c>
      <c r="M57" s="816"/>
    </row>
    <row r="58" spans="1:13" ht="16.149999999999999" customHeight="1" thickTop="1" thickBot="1">
      <c r="A58" s="156" t="s">
        <v>621</v>
      </c>
      <c r="B58" s="157" t="s">
        <v>415</v>
      </c>
      <c r="C58" s="199">
        <f t="shared" si="12"/>
        <v>66839</v>
      </c>
      <c r="D58" s="168">
        <v>18423</v>
      </c>
      <c r="E58" s="168">
        <f t="shared" si="13"/>
        <v>85262</v>
      </c>
      <c r="F58" s="199">
        <f t="shared" si="8"/>
        <v>111578</v>
      </c>
      <c r="G58" s="168">
        <v>19496</v>
      </c>
      <c r="H58" s="168">
        <v>92082</v>
      </c>
      <c r="I58" s="199">
        <f t="shared" si="9"/>
        <v>196840</v>
      </c>
      <c r="J58" s="168">
        <v>6665</v>
      </c>
      <c r="K58" s="168">
        <v>190175</v>
      </c>
      <c r="L58" s="825" t="s">
        <v>416</v>
      </c>
      <c r="M58" s="826"/>
    </row>
    <row r="59" spans="1:13" ht="16.149999999999999" customHeight="1" thickTop="1" thickBot="1">
      <c r="A59" s="152" t="s">
        <v>622</v>
      </c>
      <c r="B59" s="153" t="s">
        <v>417</v>
      </c>
      <c r="C59" s="198">
        <f t="shared" si="12"/>
        <v>268547</v>
      </c>
      <c r="D59" s="166">
        <v>37269</v>
      </c>
      <c r="E59" s="166">
        <f t="shared" si="13"/>
        <v>305816</v>
      </c>
      <c r="F59" s="198">
        <f t="shared" si="8"/>
        <v>423734</v>
      </c>
      <c r="G59" s="166">
        <v>119163</v>
      </c>
      <c r="H59" s="166">
        <v>304571</v>
      </c>
      <c r="I59" s="198">
        <f t="shared" si="9"/>
        <v>729550</v>
      </c>
      <c r="J59" s="166">
        <v>5749</v>
      </c>
      <c r="K59" s="166">
        <v>723801</v>
      </c>
      <c r="L59" s="815" t="s">
        <v>418</v>
      </c>
      <c r="M59" s="816"/>
    </row>
    <row r="60" spans="1:13" ht="16.5" thickTop="1" thickBot="1">
      <c r="A60" s="150" t="s">
        <v>384</v>
      </c>
      <c r="B60" s="151" t="s">
        <v>419</v>
      </c>
      <c r="C60" s="199">
        <f t="shared" si="12"/>
        <v>3663437</v>
      </c>
      <c r="D60" s="199">
        <v>1004631</v>
      </c>
      <c r="E60" s="199">
        <f t="shared" si="13"/>
        <v>4668068</v>
      </c>
      <c r="F60" s="199">
        <f t="shared" si="8"/>
        <v>8315022</v>
      </c>
      <c r="G60" s="199">
        <v>561997</v>
      </c>
      <c r="H60" s="199">
        <v>7753025</v>
      </c>
      <c r="I60" s="199">
        <f t="shared" si="9"/>
        <v>12983090</v>
      </c>
      <c r="J60" s="199">
        <v>50791</v>
      </c>
      <c r="K60" s="199">
        <v>12932299</v>
      </c>
      <c r="L60" s="827" t="s">
        <v>420</v>
      </c>
      <c r="M60" s="828"/>
    </row>
    <row r="61" spans="1:13" ht="22.5" customHeight="1" thickTop="1" thickBot="1">
      <c r="A61" s="150" t="s">
        <v>342</v>
      </c>
      <c r="B61" s="151" t="s">
        <v>421</v>
      </c>
      <c r="C61" s="199">
        <f t="shared" si="12"/>
        <v>3162730</v>
      </c>
      <c r="D61" s="199">
        <f>+D62+D63+D64+D65</f>
        <v>132118</v>
      </c>
      <c r="E61" s="199">
        <f t="shared" si="13"/>
        <v>3294848</v>
      </c>
      <c r="F61" s="199">
        <f t="shared" si="8"/>
        <v>4080575</v>
      </c>
      <c r="G61" s="199">
        <f>+G62+G63+G64+G65</f>
        <v>345002</v>
      </c>
      <c r="H61" s="199">
        <f>+H62+H63+H64+H65</f>
        <v>3735573</v>
      </c>
      <c r="I61" s="199">
        <f t="shared" si="9"/>
        <v>7375423</v>
      </c>
      <c r="J61" s="199">
        <f>+J62+J63+J64+J65</f>
        <v>157657</v>
      </c>
      <c r="K61" s="199">
        <f>+K62+K63+K64+K65</f>
        <v>7217766</v>
      </c>
      <c r="L61" s="827" t="s">
        <v>422</v>
      </c>
      <c r="M61" s="828"/>
    </row>
    <row r="62" spans="1:13" ht="16.5" thickTop="1" thickBot="1">
      <c r="A62" s="152" t="s">
        <v>623</v>
      </c>
      <c r="B62" s="153" t="s">
        <v>423</v>
      </c>
      <c r="C62" s="198">
        <f t="shared" si="12"/>
        <v>3012907</v>
      </c>
      <c r="D62" s="166">
        <v>123726</v>
      </c>
      <c r="E62" s="166">
        <f t="shared" si="13"/>
        <v>3136633</v>
      </c>
      <c r="F62" s="198">
        <f t="shared" si="8"/>
        <v>3961623</v>
      </c>
      <c r="G62" s="166">
        <v>320970</v>
      </c>
      <c r="H62" s="166">
        <v>3640653</v>
      </c>
      <c r="I62" s="198">
        <f t="shared" si="9"/>
        <v>7098256</v>
      </c>
      <c r="J62" s="166">
        <v>94791</v>
      </c>
      <c r="K62" s="166">
        <v>7003465</v>
      </c>
      <c r="L62" s="815" t="s">
        <v>424</v>
      </c>
      <c r="M62" s="816"/>
    </row>
    <row r="63" spans="1:13" ht="16.149999999999999" customHeight="1" thickTop="1" thickBot="1">
      <c r="A63" s="156" t="s">
        <v>624</v>
      </c>
      <c r="B63" s="157" t="s">
        <v>625</v>
      </c>
      <c r="C63" s="199">
        <f t="shared" si="12"/>
        <v>15246</v>
      </c>
      <c r="D63" s="168">
        <v>1081</v>
      </c>
      <c r="E63" s="168">
        <f t="shared" si="13"/>
        <v>16327</v>
      </c>
      <c r="F63" s="199">
        <f t="shared" si="8"/>
        <v>20225</v>
      </c>
      <c r="G63" s="168">
        <v>6425</v>
      </c>
      <c r="H63" s="168">
        <v>13800</v>
      </c>
      <c r="I63" s="199">
        <f t="shared" si="9"/>
        <v>36552</v>
      </c>
      <c r="J63" s="168">
        <v>80</v>
      </c>
      <c r="K63" s="168">
        <v>36472</v>
      </c>
      <c r="L63" s="825" t="s">
        <v>426</v>
      </c>
      <c r="M63" s="826"/>
    </row>
    <row r="64" spans="1:13" ht="16.5" thickTop="1" thickBot="1">
      <c r="A64" s="152" t="s">
        <v>626</v>
      </c>
      <c r="B64" s="153" t="s">
        <v>427</v>
      </c>
      <c r="C64" s="198">
        <f t="shared" si="12"/>
        <v>101319</v>
      </c>
      <c r="D64" s="166">
        <v>5026</v>
      </c>
      <c r="E64" s="166">
        <f t="shared" si="13"/>
        <v>106345</v>
      </c>
      <c r="F64" s="198">
        <f t="shared" si="8"/>
        <v>62683</v>
      </c>
      <c r="G64" s="166">
        <v>7983</v>
      </c>
      <c r="H64" s="166">
        <v>54700</v>
      </c>
      <c r="I64" s="198">
        <f t="shared" si="9"/>
        <v>169028</v>
      </c>
      <c r="J64" s="166">
        <v>62615</v>
      </c>
      <c r="K64" s="166">
        <v>106413</v>
      </c>
      <c r="L64" s="815" t="s">
        <v>428</v>
      </c>
      <c r="M64" s="816"/>
    </row>
    <row r="65" spans="1:13" ht="16.5" thickTop="1" thickBot="1">
      <c r="A65" s="156" t="s">
        <v>627</v>
      </c>
      <c r="B65" s="157" t="s">
        <v>429</v>
      </c>
      <c r="C65" s="199">
        <f t="shared" si="12"/>
        <v>33258</v>
      </c>
      <c r="D65" s="168">
        <v>2285</v>
      </c>
      <c r="E65" s="168">
        <f t="shared" si="13"/>
        <v>35543</v>
      </c>
      <c r="F65" s="199">
        <f t="shared" si="8"/>
        <v>36044</v>
      </c>
      <c r="G65" s="168">
        <v>9624</v>
      </c>
      <c r="H65" s="168">
        <v>26420</v>
      </c>
      <c r="I65" s="199">
        <f t="shared" si="9"/>
        <v>71587</v>
      </c>
      <c r="J65" s="168">
        <v>171</v>
      </c>
      <c r="K65" s="168">
        <v>71416</v>
      </c>
      <c r="L65" s="825" t="s">
        <v>430</v>
      </c>
      <c r="M65" s="826"/>
    </row>
    <row r="66" spans="1:13" ht="16.5" thickTop="1" thickBot="1">
      <c r="A66" s="33" t="s">
        <v>307</v>
      </c>
      <c r="B66" s="34" t="s">
        <v>431</v>
      </c>
      <c r="C66" s="198">
        <f t="shared" si="12"/>
        <v>489734</v>
      </c>
      <c r="D66" s="198">
        <f>+D67+D68+D69+D70+D71</f>
        <v>21826</v>
      </c>
      <c r="E66" s="198">
        <f>+E67+E68+E69+E70+E71</f>
        <v>511560</v>
      </c>
      <c r="F66" s="198">
        <f t="shared" si="8"/>
        <v>1984695</v>
      </c>
      <c r="G66" s="198">
        <f>+G67+G68+G69+G70+G71</f>
        <v>35995</v>
      </c>
      <c r="H66" s="198">
        <f>+H67+H68+H69+H70+H71</f>
        <v>1948700</v>
      </c>
      <c r="I66" s="198">
        <f t="shared" si="9"/>
        <v>2496255</v>
      </c>
      <c r="J66" s="198">
        <f>+J67+J68+J69+J70+J71</f>
        <v>8108</v>
      </c>
      <c r="K66" s="198">
        <f>+K67+K68+K69+K70+K71</f>
        <v>2488147</v>
      </c>
      <c r="L66" s="821" t="s">
        <v>433</v>
      </c>
      <c r="M66" s="822"/>
    </row>
    <row r="67" spans="1:13" ht="24" thickTop="1" thickBot="1">
      <c r="A67" s="156" t="s">
        <v>628</v>
      </c>
      <c r="B67" s="157" t="s">
        <v>629</v>
      </c>
      <c r="C67" s="199">
        <f t="shared" si="12"/>
        <v>120769</v>
      </c>
      <c r="D67" s="168">
        <v>5139</v>
      </c>
      <c r="E67" s="168">
        <f t="shared" si="13"/>
        <v>125908</v>
      </c>
      <c r="F67" s="199">
        <f t="shared" si="8"/>
        <v>113850</v>
      </c>
      <c r="G67" s="168">
        <v>9338</v>
      </c>
      <c r="H67" s="168">
        <v>104512</v>
      </c>
      <c r="I67" s="199">
        <f t="shared" si="9"/>
        <v>239758</v>
      </c>
      <c r="J67" s="168">
        <v>2029</v>
      </c>
      <c r="K67" s="168">
        <v>237729</v>
      </c>
      <c r="L67" s="825" t="s">
        <v>435</v>
      </c>
      <c r="M67" s="826"/>
    </row>
    <row r="68" spans="1:13" ht="24" thickTop="1" thickBot="1">
      <c r="A68" s="152" t="s">
        <v>630</v>
      </c>
      <c r="B68" s="153" t="s">
        <v>436</v>
      </c>
      <c r="C68" s="198">
        <f t="shared" si="12"/>
        <v>246160</v>
      </c>
      <c r="D68" s="166">
        <v>12620</v>
      </c>
      <c r="E68" s="166">
        <f t="shared" si="13"/>
        <v>258780</v>
      </c>
      <c r="F68" s="198">
        <f t="shared" ref="F68:F94" si="14">H68+G68</f>
        <v>1733174</v>
      </c>
      <c r="G68" s="166">
        <v>16763</v>
      </c>
      <c r="H68" s="166">
        <v>1716411</v>
      </c>
      <c r="I68" s="198">
        <f t="shared" ref="I68:I94" si="15">K68+J68</f>
        <v>1991954</v>
      </c>
      <c r="J68" s="166">
        <v>411</v>
      </c>
      <c r="K68" s="166">
        <v>1991543</v>
      </c>
      <c r="L68" s="815" t="s">
        <v>437</v>
      </c>
      <c r="M68" s="816"/>
    </row>
    <row r="69" spans="1:13" ht="16.5" thickTop="1" thickBot="1">
      <c r="A69" s="156" t="s">
        <v>631</v>
      </c>
      <c r="B69" s="157" t="s">
        <v>438</v>
      </c>
      <c r="C69" s="199">
        <f t="shared" si="12"/>
        <v>411</v>
      </c>
      <c r="D69" s="168">
        <v>652</v>
      </c>
      <c r="E69" s="168">
        <f t="shared" si="13"/>
        <v>1063</v>
      </c>
      <c r="F69" s="199">
        <f t="shared" si="14"/>
        <v>6116</v>
      </c>
      <c r="G69" s="168">
        <v>885</v>
      </c>
      <c r="H69" s="168">
        <v>5231</v>
      </c>
      <c r="I69" s="199">
        <f t="shared" si="15"/>
        <v>7179</v>
      </c>
      <c r="J69" s="168" t="s">
        <v>311</v>
      </c>
      <c r="K69" s="168">
        <v>7179</v>
      </c>
      <c r="L69" s="825" t="s">
        <v>439</v>
      </c>
      <c r="M69" s="826"/>
    </row>
    <row r="70" spans="1:13" ht="16.5" thickTop="1" thickBot="1">
      <c r="A70" s="350" t="s">
        <v>632</v>
      </c>
      <c r="B70" s="495" t="s">
        <v>726</v>
      </c>
      <c r="C70" s="353">
        <f t="shared" si="12"/>
        <v>10915</v>
      </c>
      <c r="D70" s="351">
        <v>538</v>
      </c>
      <c r="E70" s="351">
        <f t="shared" si="13"/>
        <v>11453</v>
      </c>
      <c r="F70" s="353">
        <f t="shared" si="14"/>
        <v>5228</v>
      </c>
      <c r="G70" s="351">
        <v>2147</v>
      </c>
      <c r="H70" s="351">
        <v>3081</v>
      </c>
      <c r="I70" s="353">
        <f>K70+J70</f>
        <v>16681</v>
      </c>
      <c r="J70" s="351">
        <v>3960</v>
      </c>
      <c r="K70" s="351">
        <v>12721</v>
      </c>
      <c r="L70" s="831" t="s">
        <v>763</v>
      </c>
      <c r="M70" s="832"/>
    </row>
    <row r="71" spans="1:13" ht="15.75" thickTop="1">
      <c r="A71" s="183" t="s">
        <v>633</v>
      </c>
      <c r="B71" s="184" t="s">
        <v>440</v>
      </c>
      <c r="C71" s="352">
        <f t="shared" si="12"/>
        <v>111479</v>
      </c>
      <c r="D71" s="182">
        <v>2877</v>
      </c>
      <c r="E71" s="182">
        <f t="shared" si="13"/>
        <v>114356</v>
      </c>
      <c r="F71" s="352">
        <f t="shared" si="14"/>
        <v>126327</v>
      </c>
      <c r="G71" s="182">
        <v>6862</v>
      </c>
      <c r="H71" s="182">
        <v>119465</v>
      </c>
      <c r="I71" s="352">
        <f t="shared" si="15"/>
        <v>240683</v>
      </c>
      <c r="J71" s="182">
        <v>1708</v>
      </c>
      <c r="K71" s="182">
        <v>238975</v>
      </c>
      <c r="L71" s="833" t="s">
        <v>441</v>
      </c>
      <c r="M71" s="834"/>
    </row>
    <row r="72" spans="1:13" ht="15.75" thickBot="1">
      <c r="A72" s="172" t="s">
        <v>471</v>
      </c>
      <c r="B72" s="173" t="s">
        <v>442</v>
      </c>
      <c r="C72" s="200">
        <f t="shared" si="12"/>
        <v>64810</v>
      </c>
      <c r="D72" s="200">
        <f>+D73</f>
        <v>1017</v>
      </c>
      <c r="E72" s="200">
        <f t="shared" si="13"/>
        <v>65827</v>
      </c>
      <c r="F72" s="200">
        <f t="shared" si="14"/>
        <v>213469</v>
      </c>
      <c r="G72" s="200">
        <f>+G73</f>
        <v>4080</v>
      </c>
      <c r="H72" s="200">
        <f>+H73</f>
        <v>209389</v>
      </c>
      <c r="I72" s="200">
        <f t="shared" si="15"/>
        <v>279296</v>
      </c>
      <c r="J72" s="200">
        <f>+J73</f>
        <v>789</v>
      </c>
      <c r="K72" s="200">
        <f>+K73</f>
        <v>278507</v>
      </c>
      <c r="L72" s="837" t="s">
        <v>443</v>
      </c>
      <c r="M72" s="838"/>
    </row>
    <row r="73" spans="1:13" ht="46.5" thickTop="1" thickBot="1">
      <c r="A73" s="152" t="s">
        <v>634</v>
      </c>
      <c r="B73" s="153" t="s">
        <v>444</v>
      </c>
      <c r="C73" s="198">
        <f t="shared" si="12"/>
        <v>64810</v>
      </c>
      <c r="D73" s="166">
        <v>1017</v>
      </c>
      <c r="E73" s="166">
        <f t="shared" si="13"/>
        <v>65827</v>
      </c>
      <c r="F73" s="198">
        <f t="shared" si="14"/>
        <v>213469</v>
      </c>
      <c r="G73" s="166">
        <v>4080</v>
      </c>
      <c r="H73" s="166">
        <v>209389</v>
      </c>
      <c r="I73" s="198">
        <f t="shared" si="15"/>
        <v>279296</v>
      </c>
      <c r="J73" s="166">
        <v>789</v>
      </c>
      <c r="K73" s="166">
        <v>278507</v>
      </c>
      <c r="L73" s="815" t="s">
        <v>445</v>
      </c>
      <c r="M73" s="816"/>
    </row>
    <row r="74" spans="1:13" ht="16.5" thickTop="1" thickBot="1">
      <c r="A74" s="33" t="s">
        <v>635</v>
      </c>
      <c r="B74" s="34" t="s">
        <v>636</v>
      </c>
      <c r="C74" s="198">
        <f t="shared" si="12"/>
        <v>42377</v>
      </c>
      <c r="D74" s="198">
        <f>+D75+D76</f>
        <v>401</v>
      </c>
      <c r="E74" s="198">
        <f t="shared" si="13"/>
        <v>42778</v>
      </c>
      <c r="F74" s="198">
        <f t="shared" si="14"/>
        <v>25663</v>
      </c>
      <c r="G74" s="198">
        <f>+G75+G76</f>
        <v>2211</v>
      </c>
      <c r="H74" s="198">
        <f>+H75+H76</f>
        <v>23452</v>
      </c>
      <c r="I74" s="198">
        <f t="shared" si="15"/>
        <v>68441</v>
      </c>
      <c r="J74" s="198">
        <f>+J75+J76</f>
        <v>1130</v>
      </c>
      <c r="K74" s="198">
        <f>+K75+K76</f>
        <v>67311</v>
      </c>
      <c r="L74" s="821" t="s">
        <v>447</v>
      </c>
      <c r="M74" s="822"/>
    </row>
    <row r="75" spans="1:13" ht="24" thickTop="1" thickBot="1">
      <c r="A75" s="156" t="s">
        <v>637</v>
      </c>
      <c r="B75" s="157" t="s">
        <v>448</v>
      </c>
      <c r="C75" s="199">
        <f t="shared" si="12"/>
        <v>38959</v>
      </c>
      <c r="D75" s="168">
        <v>401</v>
      </c>
      <c r="E75" s="168">
        <f t="shared" si="13"/>
        <v>39360</v>
      </c>
      <c r="F75" s="199">
        <f t="shared" si="14"/>
        <v>21289</v>
      </c>
      <c r="G75" s="168">
        <v>1803</v>
      </c>
      <c r="H75" s="168">
        <v>19486</v>
      </c>
      <c r="I75" s="199">
        <f t="shared" si="15"/>
        <v>60649</v>
      </c>
      <c r="J75" s="168">
        <v>1130</v>
      </c>
      <c r="K75" s="168">
        <v>59519</v>
      </c>
      <c r="L75" s="825" t="s">
        <v>449</v>
      </c>
      <c r="M75" s="826"/>
    </row>
    <row r="76" spans="1:13" ht="16.5" thickTop="1" thickBot="1">
      <c r="A76" s="152" t="s">
        <v>586</v>
      </c>
      <c r="B76" s="153" t="s">
        <v>450</v>
      </c>
      <c r="C76" s="198">
        <f t="shared" si="12"/>
        <v>3418</v>
      </c>
      <c r="D76" s="166" t="s">
        <v>311</v>
      </c>
      <c r="E76" s="166">
        <f t="shared" si="13"/>
        <v>3418</v>
      </c>
      <c r="F76" s="198">
        <f t="shared" si="14"/>
        <v>4374</v>
      </c>
      <c r="G76" s="166">
        <v>408</v>
      </c>
      <c r="H76" s="166">
        <v>3966</v>
      </c>
      <c r="I76" s="198">
        <f t="shared" si="15"/>
        <v>7792</v>
      </c>
      <c r="J76" s="166" t="s">
        <v>311</v>
      </c>
      <c r="K76" s="166">
        <v>7792</v>
      </c>
      <c r="L76" s="815" t="s">
        <v>452</v>
      </c>
      <c r="M76" s="816"/>
    </row>
    <row r="77" spans="1:13" ht="16.5" thickTop="1" thickBot="1">
      <c r="A77" s="150" t="s">
        <v>638</v>
      </c>
      <c r="B77" s="151" t="s">
        <v>453</v>
      </c>
      <c r="C77" s="199">
        <f t="shared" ref="C77:C94" si="16">E77-D77</f>
        <v>72231</v>
      </c>
      <c r="D77" s="199">
        <f>+D78+D79</f>
        <v>15580</v>
      </c>
      <c r="E77" s="199">
        <f t="shared" ref="E77:E94" si="17">+I77-F77</f>
        <v>87811</v>
      </c>
      <c r="F77" s="199">
        <f t="shared" si="14"/>
        <v>53716</v>
      </c>
      <c r="G77" s="199">
        <f>+G78+G79</f>
        <v>20252</v>
      </c>
      <c r="H77" s="199">
        <f>+H78+H79</f>
        <v>33464</v>
      </c>
      <c r="I77" s="199">
        <f t="shared" si="15"/>
        <v>141527</v>
      </c>
      <c r="J77" s="199">
        <f>+J78+J79</f>
        <v>0</v>
      </c>
      <c r="K77" s="199">
        <f>+K78+K79</f>
        <v>141527</v>
      </c>
      <c r="L77" s="827" t="s">
        <v>454</v>
      </c>
      <c r="M77" s="828"/>
    </row>
    <row r="78" spans="1:13" ht="16.5" thickTop="1" thickBot="1">
      <c r="A78" s="152" t="s">
        <v>639</v>
      </c>
      <c r="B78" s="153" t="s">
        <v>455</v>
      </c>
      <c r="C78" s="198">
        <f t="shared" si="16"/>
        <v>64415</v>
      </c>
      <c r="D78" s="166">
        <v>15286</v>
      </c>
      <c r="E78" s="166">
        <f t="shared" si="17"/>
        <v>79701</v>
      </c>
      <c r="F78" s="198">
        <f t="shared" si="14"/>
        <v>51369</v>
      </c>
      <c r="G78" s="166">
        <v>20045</v>
      </c>
      <c r="H78" s="166">
        <v>31324</v>
      </c>
      <c r="I78" s="198">
        <f t="shared" si="15"/>
        <v>131070</v>
      </c>
      <c r="J78" s="166" t="s">
        <v>311</v>
      </c>
      <c r="K78" s="166">
        <v>131070</v>
      </c>
      <c r="L78" s="815" t="s">
        <v>456</v>
      </c>
      <c r="M78" s="816"/>
    </row>
    <row r="79" spans="1:13" ht="16.5" thickTop="1" thickBot="1">
      <c r="A79" s="156" t="s">
        <v>640</v>
      </c>
      <c r="B79" s="157" t="s">
        <v>457</v>
      </c>
      <c r="C79" s="199">
        <f t="shared" si="16"/>
        <v>7816</v>
      </c>
      <c r="D79" s="168">
        <v>294</v>
      </c>
      <c r="E79" s="168">
        <f t="shared" si="17"/>
        <v>8110</v>
      </c>
      <c r="F79" s="199">
        <f t="shared" si="14"/>
        <v>2347</v>
      </c>
      <c r="G79" s="168">
        <v>207</v>
      </c>
      <c r="H79" s="168">
        <v>2140</v>
      </c>
      <c r="I79" s="199">
        <f t="shared" si="15"/>
        <v>10457</v>
      </c>
      <c r="J79" s="168" t="s">
        <v>311</v>
      </c>
      <c r="K79" s="168">
        <v>10457</v>
      </c>
      <c r="L79" s="825" t="s">
        <v>458</v>
      </c>
      <c r="M79" s="826"/>
    </row>
    <row r="80" spans="1:13" ht="16.5" thickTop="1" thickBot="1">
      <c r="A80" s="33" t="s">
        <v>544</v>
      </c>
      <c r="B80" s="34" t="s">
        <v>459</v>
      </c>
      <c r="C80" s="198">
        <f t="shared" si="16"/>
        <v>330758</v>
      </c>
      <c r="D80" s="198">
        <f>+D81</f>
        <v>35315</v>
      </c>
      <c r="E80" s="198">
        <f t="shared" si="17"/>
        <v>366073</v>
      </c>
      <c r="F80" s="198">
        <f t="shared" si="14"/>
        <v>617608</v>
      </c>
      <c r="G80" s="198">
        <f>+G81</f>
        <v>245948</v>
      </c>
      <c r="H80" s="198">
        <f>+H81</f>
        <v>371660</v>
      </c>
      <c r="I80" s="198">
        <f t="shared" si="15"/>
        <v>983681</v>
      </c>
      <c r="J80" s="198">
        <f>+J81</f>
        <v>20742</v>
      </c>
      <c r="K80" s="198">
        <f>+K81</f>
        <v>962939</v>
      </c>
      <c r="L80" s="821" t="s">
        <v>460</v>
      </c>
      <c r="M80" s="822"/>
    </row>
    <row r="81" spans="1:14" ht="16.5" thickTop="1" thickBot="1">
      <c r="A81" s="156" t="s">
        <v>641</v>
      </c>
      <c r="B81" s="157" t="s">
        <v>459</v>
      </c>
      <c r="C81" s="199">
        <f t="shared" si="16"/>
        <v>330758</v>
      </c>
      <c r="D81" s="168">
        <v>35315</v>
      </c>
      <c r="E81" s="168">
        <f t="shared" si="17"/>
        <v>366073</v>
      </c>
      <c r="F81" s="199">
        <f t="shared" si="14"/>
        <v>617608</v>
      </c>
      <c r="G81" s="168">
        <v>245948</v>
      </c>
      <c r="H81" s="168">
        <v>371660</v>
      </c>
      <c r="I81" s="199">
        <f t="shared" si="15"/>
        <v>983681</v>
      </c>
      <c r="J81" s="168">
        <v>20742</v>
      </c>
      <c r="K81" s="168">
        <v>962939</v>
      </c>
      <c r="L81" s="825" t="s">
        <v>461</v>
      </c>
      <c r="M81" s="826"/>
    </row>
    <row r="82" spans="1:14" ht="16.5" thickTop="1" thickBot="1">
      <c r="A82" s="152" t="s">
        <v>360</v>
      </c>
      <c r="B82" s="153" t="s">
        <v>462</v>
      </c>
      <c r="C82" s="198">
        <f t="shared" si="16"/>
        <v>6622</v>
      </c>
      <c r="D82" s="198">
        <f>+D83+D84</f>
        <v>2883</v>
      </c>
      <c r="E82" s="198">
        <f t="shared" si="17"/>
        <v>9505</v>
      </c>
      <c r="F82" s="198">
        <f t="shared" si="14"/>
        <v>17322</v>
      </c>
      <c r="G82" s="198">
        <f>+G83+G84</f>
        <v>1565</v>
      </c>
      <c r="H82" s="198">
        <f>+H83+H84</f>
        <v>15757</v>
      </c>
      <c r="I82" s="198">
        <f t="shared" si="15"/>
        <v>26827</v>
      </c>
      <c r="J82" s="198">
        <f>+J83+J84</f>
        <v>5374</v>
      </c>
      <c r="K82" s="198">
        <f>+K83+K84</f>
        <v>21453</v>
      </c>
      <c r="L82" s="815" t="s">
        <v>463</v>
      </c>
      <c r="M82" s="816"/>
    </row>
    <row r="83" spans="1:14" ht="16.5" thickTop="1" thickBot="1">
      <c r="A83" s="156" t="s">
        <v>642</v>
      </c>
      <c r="B83" s="157" t="s">
        <v>464</v>
      </c>
      <c r="C83" s="199">
        <f t="shared" si="16"/>
        <v>3815</v>
      </c>
      <c r="D83" s="168">
        <v>2712</v>
      </c>
      <c r="E83" s="168">
        <f t="shared" si="17"/>
        <v>6527</v>
      </c>
      <c r="F83" s="199">
        <f t="shared" si="14"/>
        <v>10648</v>
      </c>
      <c r="G83" s="168">
        <v>463</v>
      </c>
      <c r="H83" s="168">
        <v>10185</v>
      </c>
      <c r="I83" s="199">
        <f t="shared" si="15"/>
        <v>17175</v>
      </c>
      <c r="J83" s="168">
        <v>5374</v>
      </c>
      <c r="K83" s="168">
        <v>11801</v>
      </c>
      <c r="L83" s="825" t="s">
        <v>465</v>
      </c>
      <c r="M83" s="826"/>
    </row>
    <row r="84" spans="1:14" ht="16.5" thickTop="1" thickBot="1">
      <c r="A84" s="152" t="s">
        <v>643</v>
      </c>
      <c r="B84" s="153" t="s">
        <v>466</v>
      </c>
      <c r="C84" s="198">
        <f t="shared" si="16"/>
        <v>2807</v>
      </c>
      <c r="D84" s="166">
        <v>171</v>
      </c>
      <c r="E84" s="166">
        <f t="shared" si="17"/>
        <v>2978</v>
      </c>
      <c r="F84" s="198">
        <f t="shared" si="14"/>
        <v>6674</v>
      </c>
      <c r="G84" s="166">
        <v>1102</v>
      </c>
      <c r="H84" s="166">
        <v>5572</v>
      </c>
      <c r="I84" s="198">
        <f t="shared" si="15"/>
        <v>9652</v>
      </c>
      <c r="J84" s="166" t="s">
        <v>311</v>
      </c>
      <c r="K84" s="166">
        <v>9652</v>
      </c>
      <c r="L84" s="815" t="s">
        <v>467</v>
      </c>
      <c r="M84" s="816"/>
    </row>
    <row r="85" spans="1:14" ht="16.5" thickTop="1" thickBot="1">
      <c r="A85" s="150" t="s">
        <v>394</v>
      </c>
      <c r="B85" s="151" t="s">
        <v>468</v>
      </c>
      <c r="C85" s="199">
        <f t="shared" si="16"/>
        <v>727062</v>
      </c>
      <c r="D85" s="199">
        <f>+D86+D87+D88</f>
        <v>2969</v>
      </c>
      <c r="E85" s="199">
        <f t="shared" si="17"/>
        <v>730031</v>
      </c>
      <c r="F85" s="199">
        <f t="shared" si="14"/>
        <v>162970</v>
      </c>
      <c r="G85" s="199">
        <f>+G86+G87+G88</f>
        <v>73657</v>
      </c>
      <c r="H85" s="199">
        <f>+H86+H87+H88</f>
        <v>89313</v>
      </c>
      <c r="I85" s="199">
        <f t="shared" si="15"/>
        <v>893001</v>
      </c>
      <c r="J85" s="199">
        <f>+J86+J87+J88</f>
        <v>32223</v>
      </c>
      <c r="K85" s="199">
        <f>+K86+K87+K88</f>
        <v>860778</v>
      </c>
      <c r="L85" s="827" t="s">
        <v>469</v>
      </c>
      <c r="M85" s="828"/>
    </row>
    <row r="86" spans="1:14" ht="16.5" thickTop="1" thickBot="1">
      <c r="A86" s="152" t="s">
        <v>644</v>
      </c>
      <c r="B86" s="153" t="s">
        <v>470</v>
      </c>
      <c r="C86" s="198">
        <f t="shared" si="16"/>
        <v>4807</v>
      </c>
      <c r="D86" s="166">
        <v>28</v>
      </c>
      <c r="E86" s="166">
        <f t="shared" si="17"/>
        <v>4835</v>
      </c>
      <c r="F86" s="198">
        <f t="shared" si="14"/>
        <v>2461</v>
      </c>
      <c r="G86" s="166">
        <v>1129</v>
      </c>
      <c r="H86" s="166">
        <v>1332</v>
      </c>
      <c r="I86" s="198">
        <f t="shared" si="15"/>
        <v>7296</v>
      </c>
      <c r="J86" s="166" t="s">
        <v>311</v>
      </c>
      <c r="K86" s="166">
        <v>7296</v>
      </c>
      <c r="L86" s="815" t="s">
        <v>472</v>
      </c>
      <c r="M86" s="816"/>
    </row>
    <row r="87" spans="1:14" ht="16.5" thickTop="1" thickBot="1">
      <c r="A87" s="156" t="s">
        <v>645</v>
      </c>
      <c r="B87" s="157" t="s">
        <v>473</v>
      </c>
      <c r="C87" s="199">
        <f t="shared" si="16"/>
        <v>82069</v>
      </c>
      <c r="D87" s="168">
        <v>637</v>
      </c>
      <c r="E87" s="168">
        <f t="shared" si="17"/>
        <v>82706</v>
      </c>
      <c r="F87" s="199">
        <f t="shared" si="14"/>
        <v>53530</v>
      </c>
      <c r="G87" s="168">
        <v>14161</v>
      </c>
      <c r="H87" s="168">
        <v>39369</v>
      </c>
      <c r="I87" s="199">
        <f t="shared" si="15"/>
        <v>136236</v>
      </c>
      <c r="J87" s="168">
        <v>125</v>
      </c>
      <c r="K87" s="168">
        <v>136111</v>
      </c>
      <c r="L87" s="825" t="s">
        <v>474</v>
      </c>
      <c r="M87" s="826"/>
    </row>
    <row r="88" spans="1:14" ht="16.5" thickTop="1" thickBot="1">
      <c r="A88" s="152" t="s">
        <v>646</v>
      </c>
      <c r="B88" s="153" t="s">
        <v>477</v>
      </c>
      <c r="C88" s="198">
        <f t="shared" si="16"/>
        <v>640186</v>
      </c>
      <c r="D88" s="166">
        <v>2304</v>
      </c>
      <c r="E88" s="166">
        <f t="shared" si="17"/>
        <v>642490</v>
      </c>
      <c r="F88" s="198">
        <f t="shared" si="14"/>
        <v>106979</v>
      </c>
      <c r="G88" s="166">
        <v>58367</v>
      </c>
      <c r="H88" s="166">
        <v>48612</v>
      </c>
      <c r="I88" s="198">
        <f t="shared" si="15"/>
        <v>749469</v>
      </c>
      <c r="J88" s="166">
        <v>32098</v>
      </c>
      <c r="K88" s="166">
        <v>717371</v>
      </c>
      <c r="L88" s="815" t="s">
        <v>478</v>
      </c>
      <c r="M88" s="816"/>
    </row>
    <row r="89" spans="1:14" ht="17.25" thickTop="1" thickBot="1">
      <c r="A89" s="154" t="s">
        <v>479</v>
      </c>
      <c r="B89" s="155" t="s">
        <v>480</v>
      </c>
      <c r="C89" s="199">
        <f t="shared" si="16"/>
        <v>5752021</v>
      </c>
      <c r="D89" s="199">
        <v>550459</v>
      </c>
      <c r="E89" s="199">
        <f t="shared" si="17"/>
        <v>6302480</v>
      </c>
      <c r="F89" s="199">
        <f t="shared" si="14"/>
        <v>14285980</v>
      </c>
      <c r="G89" s="199">
        <v>519699</v>
      </c>
      <c r="H89" s="199">
        <v>13766281</v>
      </c>
      <c r="I89" s="199">
        <f t="shared" si="15"/>
        <v>20588460</v>
      </c>
      <c r="J89" s="199">
        <v>12265619</v>
      </c>
      <c r="K89" s="199">
        <v>8322841</v>
      </c>
      <c r="L89" s="829" t="s">
        <v>481</v>
      </c>
      <c r="M89" s="830"/>
    </row>
    <row r="90" spans="1:14" s="55" customFormat="1" ht="14.25" thickTop="1" thickBot="1">
      <c r="A90" s="33" t="s">
        <v>647</v>
      </c>
      <c r="B90" s="34" t="s">
        <v>480</v>
      </c>
      <c r="C90" s="198">
        <v>5752021</v>
      </c>
      <c r="D90" s="198">
        <v>550459</v>
      </c>
      <c r="E90" s="198">
        <v>6302480</v>
      </c>
      <c r="F90" s="198">
        <v>14285980</v>
      </c>
      <c r="G90" s="198">
        <v>519699</v>
      </c>
      <c r="H90" s="198">
        <v>13766281</v>
      </c>
      <c r="I90" s="198">
        <v>20588460</v>
      </c>
      <c r="J90" s="198">
        <v>12265619</v>
      </c>
      <c r="K90" s="198">
        <v>8322841</v>
      </c>
      <c r="L90" s="821" t="s">
        <v>482</v>
      </c>
      <c r="M90" s="822"/>
    </row>
    <row r="91" spans="1:14" ht="25.5" thickTop="1" thickBot="1">
      <c r="A91" s="154" t="s">
        <v>483</v>
      </c>
      <c r="B91" s="155" t="s">
        <v>484</v>
      </c>
      <c r="C91" s="199">
        <f t="shared" si="16"/>
        <v>628290</v>
      </c>
      <c r="D91" s="199">
        <f>+D92+D94+D99</f>
        <v>38565</v>
      </c>
      <c r="E91" s="199">
        <f t="shared" si="17"/>
        <v>666855</v>
      </c>
      <c r="F91" s="199">
        <f t="shared" si="14"/>
        <v>367746</v>
      </c>
      <c r="G91" s="199">
        <f>G92+G94+G99</f>
        <v>219306</v>
      </c>
      <c r="H91" s="199">
        <f>H92+H94+H99</f>
        <v>148440</v>
      </c>
      <c r="I91" s="199">
        <f t="shared" si="15"/>
        <v>1034601</v>
      </c>
      <c r="J91" s="199">
        <f>J92+J94+J99</f>
        <v>159469</v>
      </c>
      <c r="K91" s="199">
        <f>K92+K94+K99</f>
        <v>875132</v>
      </c>
      <c r="L91" s="829" t="s">
        <v>485</v>
      </c>
      <c r="M91" s="830"/>
    </row>
    <row r="92" spans="1:14" ht="16.5" thickTop="1" thickBot="1">
      <c r="A92" s="33" t="s">
        <v>387</v>
      </c>
      <c r="B92" s="34" t="s">
        <v>486</v>
      </c>
      <c r="C92" s="198">
        <v>119616</v>
      </c>
      <c r="D92" s="198">
        <v>10219</v>
      </c>
      <c r="E92" s="198">
        <v>129835</v>
      </c>
      <c r="F92" s="198">
        <v>71470</v>
      </c>
      <c r="G92" s="198">
        <v>53894</v>
      </c>
      <c r="H92" s="198">
        <v>17576</v>
      </c>
      <c r="I92" s="198">
        <v>201305</v>
      </c>
      <c r="J92" s="198">
        <v>82947</v>
      </c>
      <c r="K92" s="198">
        <v>118358</v>
      </c>
      <c r="L92" s="821" t="s">
        <v>487</v>
      </c>
      <c r="M92" s="822"/>
    </row>
    <row r="93" spans="1:14" ht="16.5" thickTop="1" thickBot="1">
      <c r="A93" s="156" t="s">
        <v>648</v>
      </c>
      <c r="B93" s="157" t="s">
        <v>486</v>
      </c>
      <c r="C93" s="199">
        <f t="shared" si="16"/>
        <v>119616</v>
      </c>
      <c r="D93" s="168">
        <v>10219</v>
      </c>
      <c r="E93" s="168">
        <f t="shared" si="17"/>
        <v>129835</v>
      </c>
      <c r="F93" s="199">
        <f t="shared" si="14"/>
        <v>71470</v>
      </c>
      <c r="G93" s="168">
        <v>53894</v>
      </c>
      <c r="H93" s="168">
        <v>17576</v>
      </c>
      <c r="I93" s="199">
        <f t="shared" si="15"/>
        <v>201305</v>
      </c>
      <c r="J93" s="168">
        <v>82947</v>
      </c>
      <c r="K93" s="168">
        <v>118358</v>
      </c>
      <c r="L93" s="825" t="s">
        <v>487</v>
      </c>
      <c r="M93" s="826"/>
    </row>
    <row r="94" spans="1:14" ht="24" thickTop="1" thickBot="1">
      <c r="A94" s="33" t="s">
        <v>383</v>
      </c>
      <c r="B94" s="34" t="s">
        <v>488</v>
      </c>
      <c r="C94" s="198">
        <f t="shared" si="16"/>
        <v>365345</v>
      </c>
      <c r="D94" s="198">
        <f>+D95+D96+D97+D98</f>
        <v>20427</v>
      </c>
      <c r="E94" s="198">
        <f t="shared" si="17"/>
        <v>385772</v>
      </c>
      <c r="F94" s="198">
        <f t="shared" si="14"/>
        <v>253853</v>
      </c>
      <c r="G94" s="198">
        <f>G95+G96+G97+G98</f>
        <v>153652</v>
      </c>
      <c r="H94" s="198">
        <f>H95+H96+H97+H98</f>
        <v>100201</v>
      </c>
      <c r="I94" s="198">
        <f t="shared" si="15"/>
        <v>639625</v>
      </c>
      <c r="J94" s="198">
        <f>J95+J96+J97+J98</f>
        <v>75761</v>
      </c>
      <c r="K94" s="198">
        <f>K95+K96+K97+K98</f>
        <v>563864</v>
      </c>
      <c r="L94" s="821" t="s">
        <v>489</v>
      </c>
      <c r="M94" s="822"/>
    </row>
    <row r="95" spans="1:14" ht="16.5" thickTop="1" thickBot="1">
      <c r="A95" s="156" t="s">
        <v>649</v>
      </c>
      <c r="B95" s="494" t="s">
        <v>650</v>
      </c>
      <c r="C95" s="490">
        <f>E95-D95</f>
        <v>43687</v>
      </c>
      <c r="D95" s="489">
        <v>5620</v>
      </c>
      <c r="E95" s="489">
        <f>+I95-F95</f>
        <v>49307</v>
      </c>
      <c r="F95" s="490">
        <f>H95+G95</f>
        <v>79836</v>
      </c>
      <c r="G95" s="489">
        <v>51550</v>
      </c>
      <c r="H95" s="489">
        <v>28286</v>
      </c>
      <c r="I95" s="490">
        <f>K95+J95</f>
        <v>129143</v>
      </c>
      <c r="J95" s="489">
        <v>327</v>
      </c>
      <c r="K95" s="489">
        <v>128816</v>
      </c>
      <c r="L95" s="786" t="s">
        <v>651</v>
      </c>
      <c r="M95" s="787"/>
    </row>
    <row r="96" spans="1:14" s="179" customFormat="1" ht="17.25" thickTop="1" thickBot="1">
      <c r="A96" s="156" t="s">
        <v>652</v>
      </c>
      <c r="B96" s="157" t="s">
        <v>490</v>
      </c>
      <c r="C96" s="199">
        <f>E96-D96</f>
        <v>251463</v>
      </c>
      <c r="D96" s="168">
        <v>5535</v>
      </c>
      <c r="E96" s="168">
        <f>+I96-F96</f>
        <v>256998</v>
      </c>
      <c r="F96" s="199">
        <f>H96+G96</f>
        <v>117571</v>
      </c>
      <c r="G96" s="168">
        <v>79802</v>
      </c>
      <c r="H96" s="168">
        <v>37769</v>
      </c>
      <c r="I96" s="199">
        <f>K96+J96</f>
        <v>374569</v>
      </c>
      <c r="J96" s="168">
        <v>13</v>
      </c>
      <c r="K96" s="168">
        <v>374556</v>
      </c>
      <c r="L96" s="825" t="s">
        <v>491</v>
      </c>
      <c r="M96" s="826"/>
      <c r="N96" s="190"/>
    </row>
    <row r="97" spans="1:13" ht="16.5" thickTop="1" thickBot="1">
      <c r="A97" s="152" t="s">
        <v>653</v>
      </c>
      <c r="B97" s="153" t="s">
        <v>492</v>
      </c>
      <c r="C97" s="198">
        <f>E97-D97</f>
        <v>54852</v>
      </c>
      <c r="D97" s="166">
        <v>1851</v>
      </c>
      <c r="E97" s="166">
        <f>+I97-F97</f>
        <v>56703</v>
      </c>
      <c r="F97" s="198">
        <f>H97+G97</f>
        <v>17550</v>
      </c>
      <c r="G97" s="166">
        <v>17455</v>
      </c>
      <c r="H97" s="166">
        <v>95</v>
      </c>
      <c r="I97" s="198">
        <f>K97+J97</f>
        <v>74253</v>
      </c>
      <c r="J97" s="166">
        <v>74253</v>
      </c>
      <c r="K97" s="166" t="s">
        <v>311</v>
      </c>
      <c r="L97" s="815" t="s">
        <v>493</v>
      </c>
      <c r="M97" s="816"/>
    </row>
    <row r="98" spans="1:13" s="54" customFormat="1" ht="16.899999999999999" customHeight="1" thickTop="1" thickBot="1">
      <c r="A98" s="156" t="s">
        <v>654</v>
      </c>
      <c r="B98" s="157" t="s">
        <v>494</v>
      </c>
      <c r="C98" s="199">
        <f>E98-D98</f>
        <v>15343</v>
      </c>
      <c r="D98" s="168">
        <v>7421</v>
      </c>
      <c r="E98" s="168">
        <f>+I98-F98</f>
        <v>22764</v>
      </c>
      <c r="F98" s="199">
        <f>H98+G98</f>
        <v>38896</v>
      </c>
      <c r="G98" s="168">
        <v>4845</v>
      </c>
      <c r="H98" s="168">
        <v>34051</v>
      </c>
      <c r="I98" s="199">
        <f>K98+J98</f>
        <v>61660</v>
      </c>
      <c r="J98" s="168">
        <v>1168</v>
      </c>
      <c r="K98" s="168">
        <v>60492</v>
      </c>
      <c r="L98" s="825" t="s">
        <v>495</v>
      </c>
      <c r="M98" s="826"/>
    </row>
    <row r="99" spans="1:13" ht="16.5" thickTop="1" thickBot="1">
      <c r="A99" s="33" t="s">
        <v>451</v>
      </c>
      <c r="B99" s="34" t="s">
        <v>496</v>
      </c>
      <c r="C99" s="198">
        <f>E99-D99</f>
        <v>143329</v>
      </c>
      <c r="D99" s="198">
        <v>7919</v>
      </c>
      <c r="E99" s="198">
        <f>+I99-F99</f>
        <v>151248</v>
      </c>
      <c r="F99" s="198">
        <f>H99+G99</f>
        <v>42423</v>
      </c>
      <c r="G99" s="198">
        <v>11760</v>
      </c>
      <c r="H99" s="198">
        <v>30663</v>
      </c>
      <c r="I99" s="198">
        <f>K99+J99</f>
        <v>193671</v>
      </c>
      <c r="J99" s="198">
        <v>761</v>
      </c>
      <c r="K99" s="198">
        <v>192910</v>
      </c>
      <c r="L99" s="821" t="s">
        <v>497</v>
      </c>
      <c r="M99" s="822"/>
    </row>
    <row r="100" spans="1:13" s="54" customFormat="1" ht="15.75" thickTop="1">
      <c r="A100" s="174" t="s">
        <v>655</v>
      </c>
      <c r="B100" s="175" t="s">
        <v>496</v>
      </c>
      <c r="C100" s="354">
        <v>143329</v>
      </c>
      <c r="D100" s="176">
        <v>7919</v>
      </c>
      <c r="E100" s="176">
        <v>151248</v>
      </c>
      <c r="F100" s="354">
        <v>42423</v>
      </c>
      <c r="G100" s="176">
        <v>11760</v>
      </c>
      <c r="H100" s="176">
        <v>30663</v>
      </c>
      <c r="I100" s="354">
        <v>193671</v>
      </c>
      <c r="J100" s="176">
        <v>761</v>
      </c>
      <c r="K100" s="176">
        <v>192910</v>
      </c>
      <c r="L100" s="852" t="s">
        <v>497</v>
      </c>
      <c r="M100" s="853"/>
    </row>
    <row r="101" spans="1:13" ht="24" customHeight="1">
      <c r="A101" s="771" t="s">
        <v>499</v>
      </c>
      <c r="B101" s="772"/>
      <c r="C101" s="185">
        <f>E101-D101</f>
        <v>238467122</v>
      </c>
      <c r="D101" s="185">
        <f>+D11+D17+D89+D91</f>
        <v>18816029</v>
      </c>
      <c r="E101" s="185">
        <f>+I101-F101</f>
        <v>257283151</v>
      </c>
      <c r="F101" s="185">
        <f>H101+G101</f>
        <v>107716496</v>
      </c>
      <c r="G101" s="185">
        <f>+G11+G17+G89+G91</f>
        <v>26234041</v>
      </c>
      <c r="H101" s="185">
        <f>+H11+H17+H89+H91</f>
        <v>81482455</v>
      </c>
      <c r="I101" s="185">
        <f>K101+J101</f>
        <v>364999647</v>
      </c>
      <c r="J101" s="185">
        <f>+J11+J17+J89+J91</f>
        <v>34532254</v>
      </c>
      <c r="K101" s="185">
        <f>+K11+K17+K89+K91</f>
        <v>330467393</v>
      </c>
      <c r="L101" s="773" t="s">
        <v>500</v>
      </c>
      <c r="M101" s="774"/>
    </row>
    <row r="102" spans="1:13">
      <c r="A102" s="186"/>
      <c r="B102" s="187"/>
      <c r="C102" s="188"/>
      <c r="D102" s="188"/>
      <c r="E102" s="188"/>
      <c r="F102" s="188"/>
      <c r="G102" s="188"/>
      <c r="H102" s="188"/>
      <c r="I102" s="188"/>
      <c r="J102" s="188"/>
      <c r="K102" s="188"/>
      <c r="L102" s="188"/>
      <c r="M102" s="188"/>
    </row>
    <row r="103" spans="1:13">
      <c r="C103" s="189"/>
    </row>
  </sheetData>
  <mergeCells count="112">
    <mergeCell ref="L18:M18"/>
    <mergeCell ref="L19:M19"/>
    <mergeCell ref="L20:M20"/>
    <mergeCell ref="L21:M21"/>
    <mergeCell ref="L22:M22"/>
    <mergeCell ref="F8:H8"/>
    <mergeCell ref="I8:K8"/>
    <mergeCell ref="L11:M11"/>
    <mergeCell ref="L12:M12"/>
    <mergeCell ref="L13:M13"/>
    <mergeCell ref="L14:M14"/>
    <mergeCell ref="L15:M15"/>
    <mergeCell ref="L16:M16"/>
    <mergeCell ref="L17:M17"/>
    <mergeCell ref="A1:M1"/>
    <mergeCell ref="A2:M2"/>
    <mergeCell ref="A3:M3"/>
    <mergeCell ref="A4:M4"/>
    <mergeCell ref="A5:M5"/>
    <mergeCell ref="A6:B6"/>
    <mergeCell ref="C6:K6"/>
    <mergeCell ref="F7:H7"/>
    <mergeCell ref="I7:K7"/>
    <mergeCell ref="L23:M23"/>
    <mergeCell ref="L24:M24"/>
    <mergeCell ref="L25:M25"/>
    <mergeCell ref="L26:M26"/>
    <mergeCell ref="L27:M27"/>
    <mergeCell ref="L28:M28"/>
    <mergeCell ref="L29:M29"/>
    <mergeCell ref="L30:M30"/>
    <mergeCell ref="L31:M31"/>
    <mergeCell ref="L32:M32"/>
    <mergeCell ref="L33:M33"/>
    <mergeCell ref="L34:M34"/>
    <mergeCell ref="L35:M35"/>
    <mergeCell ref="L37:M37"/>
    <mergeCell ref="L38:M38"/>
    <mergeCell ref="L39:M39"/>
    <mergeCell ref="L40:M40"/>
    <mergeCell ref="L41:M41"/>
    <mergeCell ref="L36:M36"/>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L60:M60"/>
    <mergeCell ref="L61:M61"/>
    <mergeCell ref="L62:M62"/>
    <mergeCell ref="L63:M63"/>
    <mergeCell ref="L64:M64"/>
    <mergeCell ref="L65:M65"/>
    <mergeCell ref="L66:M66"/>
    <mergeCell ref="L67:M67"/>
    <mergeCell ref="L68:M68"/>
    <mergeCell ref="L69:M69"/>
    <mergeCell ref="L71:M71"/>
    <mergeCell ref="L72:M72"/>
    <mergeCell ref="L73:M73"/>
    <mergeCell ref="L70:M70"/>
    <mergeCell ref="L85:M85"/>
    <mergeCell ref="L86:M86"/>
    <mergeCell ref="L87:M87"/>
    <mergeCell ref="L88:M88"/>
    <mergeCell ref="L89:M89"/>
    <mergeCell ref="L90:M90"/>
    <mergeCell ref="L74:M74"/>
    <mergeCell ref="L75:M75"/>
    <mergeCell ref="L76:M76"/>
    <mergeCell ref="L77:M77"/>
    <mergeCell ref="L78:M78"/>
    <mergeCell ref="L79:M79"/>
    <mergeCell ref="L80:M80"/>
    <mergeCell ref="L81:M81"/>
    <mergeCell ref="L100:M100"/>
    <mergeCell ref="A101:B101"/>
    <mergeCell ref="L101:M101"/>
    <mergeCell ref="A7:A10"/>
    <mergeCell ref="B7:B10"/>
    <mergeCell ref="C7:C8"/>
    <mergeCell ref="C9:C10"/>
    <mergeCell ref="D7:D8"/>
    <mergeCell ref="D9:D10"/>
    <mergeCell ref="E7:E8"/>
    <mergeCell ref="E9:E10"/>
    <mergeCell ref="L7:M10"/>
    <mergeCell ref="L91:M91"/>
    <mergeCell ref="L92:M92"/>
    <mergeCell ref="L93:M93"/>
    <mergeCell ref="L94:M94"/>
    <mergeCell ref="L95:M95"/>
    <mergeCell ref="L96:M96"/>
    <mergeCell ref="L97:M97"/>
    <mergeCell ref="L98:M98"/>
    <mergeCell ref="L99:M99"/>
    <mergeCell ref="L82:M82"/>
    <mergeCell ref="L83:M83"/>
    <mergeCell ref="L84:M84"/>
  </mergeCells>
  <printOptions horizontalCentered="1"/>
  <pageMargins left="0" right="0" top="0.196527777777778" bottom="0" header="0.51180555555555596" footer="0.51180555555555596"/>
  <pageSetup paperSize="9" scale="70" orientation="landscape" r:id="rId1"/>
  <headerFooter alignWithMargins="0"/>
  <rowBreaks count="1" manualBreakCount="1">
    <brk id="71" max="1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K101"/>
  <sheetViews>
    <sheetView view="pageBreakPreview" zoomScaleNormal="100" zoomScaleSheetLayoutView="100" workbookViewId="0">
      <selection activeCell="A14" sqref="A14"/>
    </sheetView>
  </sheetViews>
  <sheetFormatPr defaultColWidth="9" defaultRowHeight="15"/>
  <cols>
    <col min="1" max="1" width="5.77734375" style="536" customWidth="1"/>
    <col min="2" max="2" width="37.6640625" style="500" customWidth="1"/>
    <col min="3" max="9" width="8.77734375" style="500" customWidth="1"/>
    <col min="10" max="10" width="21" style="500" customWidth="1"/>
    <col min="11" max="11" width="5.77734375" style="500" hidden="1" customWidth="1"/>
    <col min="12" max="16384" width="9" style="500"/>
  </cols>
  <sheetData>
    <row r="1" spans="1:11" s="496" customFormat="1">
      <c r="A1" s="584"/>
      <c r="B1" s="584"/>
      <c r="C1" s="584"/>
      <c r="D1" s="584"/>
      <c r="E1" s="584"/>
      <c r="F1" s="584"/>
      <c r="G1" s="584"/>
      <c r="H1" s="584"/>
      <c r="I1" s="584"/>
      <c r="J1" s="584"/>
      <c r="K1" s="584"/>
    </row>
    <row r="2" spans="1:11" s="496" customFormat="1" ht="20.25" customHeight="1">
      <c r="A2" s="858" t="s">
        <v>563</v>
      </c>
      <c r="B2" s="858"/>
      <c r="C2" s="858"/>
      <c r="D2" s="858"/>
      <c r="E2" s="858"/>
      <c r="F2" s="858"/>
      <c r="G2" s="858"/>
      <c r="H2" s="858"/>
      <c r="I2" s="858"/>
      <c r="J2" s="858"/>
      <c r="K2" s="858"/>
    </row>
    <row r="3" spans="1:11" s="496" customFormat="1" ht="20.25">
      <c r="A3" s="858" t="s">
        <v>588</v>
      </c>
      <c r="B3" s="858"/>
      <c r="C3" s="858"/>
      <c r="D3" s="858"/>
      <c r="E3" s="858"/>
      <c r="F3" s="858"/>
      <c r="G3" s="858"/>
      <c r="H3" s="858"/>
      <c r="I3" s="858"/>
      <c r="J3" s="858"/>
      <c r="K3" s="858"/>
    </row>
    <row r="4" spans="1:11" s="496" customFormat="1" ht="15.75" customHeight="1">
      <c r="A4" s="860" t="s">
        <v>564</v>
      </c>
      <c r="B4" s="860"/>
      <c r="C4" s="860"/>
      <c r="D4" s="860"/>
      <c r="E4" s="860"/>
      <c r="F4" s="860"/>
      <c r="G4" s="860"/>
      <c r="H4" s="860"/>
      <c r="I4" s="860"/>
      <c r="J4" s="860"/>
      <c r="K4" s="860"/>
    </row>
    <row r="5" spans="1:11" s="496" customFormat="1" ht="15.75" customHeight="1">
      <c r="A5" s="860" t="s">
        <v>505</v>
      </c>
      <c r="B5" s="860"/>
      <c r="C5" s="860"/>
      <c r="D5" s="860"/>
      <c r="E5" s="860"/>
      <c r="F5" s="860"/>
      <c r="G5" s="860"/>
      <c r="H5" s="860"/>
      <c r="I5" s="860"/>
      <c r="J5" s="860"/>
      <c r="K5" s="860"/>
    </row>
    <row r="6" spans="1:11" s="496" customFormat="1" ht="15.75">
      <c r="A6" s="877" t="s">
        <v>670</v>
      </c>
      <c r="B6" s="877"/>
      <c r="C6" s="878" t="s">
        <v>758</v>
      </c>
      <c r="D6" s="878"/>
      <c r="E6" s="878"/>
      <c r="F6" s="878"/>
      <c r="G6" s="878"/>
      <c r="H6" s="878"/>
      <c r="I6" s="878"/>
      <c r="J6" s="562" t="s">
        <v>671</v>
      </c>
      <c r="K6" s="40" t="s">
        <v>671</v>
      </c>
    </row>
    <row r="7" spans="1:11" s="496" customFormat="1" ht="29.25" customHeight="1">
      <c r="A7" s="885" t="s">
        <v>568</v>
      </c>
      <c r="B7" s="887" t="s">
        <v>295</v>
      </c>
      <c r="C7" s="890" t="s">
        <v>569</v>
      </c>
      <c r="D7" s="891"/>
      <c r="E7" s="892" t="s">
        <v>570</v>
      </c>
      <c r="F7" s="892" t="s">
        <v>571</v>
      </c>
      <c r="G7" s="892" t="s">
        <v>572</v>
      </c>
      <c r="H7" s="892" t="s">
        <v>573</v>
      </c>
      <c r="I7" s="892" t="s">
        <v>574</v>
      </c>
      <c r="J7" s="894" t="s">
        <v>510</v>
      </c>
      <c r="K7" s="895"/>
    </row>
    <row r="8" spans="1:11" s="496" customFormat="1" ht="29.25" customHeight="1">
      <c r="A8" s="886"/>
      <c r="B8" s="888"/>
      <c r="C8" s="879" t="s">
        <v>575</v>
      </c>
      <c r="D8" s="880"/>
      <c r="E8" s="893"/>
      <c r="F8" s="893"/>
      <c r="G8" s="893"/>
      <c r="H8" s="893"/>
      <c r="I8" s="893"/>
      <c r="J8" s="896"/>
      <c r="K8" s="897"/>
    </row>
    <row r="9" spans="1:11" s="496" customFormat="1" ht="29.25" customHeight="1">
      <c r="A9" s="881" t="s">
        <v>576</v>
      </c>
      <c r="B9" s="888"/>
      <c r="C9" s="6" t="s">
        <v>577</v>
      </c>
      <c r="D9" s="345" t="s">
        <v>508</v>
      </c>
      <c r="E9" s="883" t="s">
        <v>578</v>
      </c>
      <c r="F9" s="883" t="s">
        <v>579</v>
      </c>
      <c r="G9" s="883" t="s">
        <v>580</v>
      </c>
      <c r="H9" s="883" t="s">
        <v>581</v>
      </c>
      <c r="I9" s="883" t="s">
        <v>582</v>
      </c>
      <c r="J9" s="896"/>
      <c r="K9" s="897"/>
    </row>
    <row r="10" spans="1:11" s="496" customFormat="1" ht="29.25" customHeight="1">
      <c r="A10" s="882"/>
      <c r="B10" s="889"/>
      <c r="C10" s="346" t="s">
        <v>583</v>
      </c>
      <c r="D10" s="346" t="s">
        <v>584</v>
      </c>
      <c r="E10" s="884"/>
      <c r="F10" s="884"/>
      <c r="G10" s="884"/>
      <c r="H10" s="884"/>
      <c r="I10" s="884"/>
      <c r="J10" s="898"/>
      <c r="K10" s="899"/>
    </row>
    <row r="11" spans="1:11" ht="13.9" customHeight="1" thickBot="1">
      <c r="A11" s="148" t="s">
        <v>305</v>
      </c>
      <c r="B11" s="538" t="s">
        <v>306</v>
      </c>
      <c r="C11" s="511">
        <v>174407332</v>
      </c>
      <c r="D11" s="511">
        <v>11237374</v>
      </c>
      <c r="E11" s="511">
        <v>5507989</v>
      </c>
      <c r="F11" s="511">
        <v>6395425</v>
      </c>
      <c r="G11" s="24">
        <v>9.33</v>
      </c>
      <c r="H11" s="24">
        <v>4.55</v>
      </c>
      <c r="I11" s="511">
        <v>312149</v>
      </c>
      <c r="J11" s="848" t="s">
        <v>308</v>
      </c>
      <c r="K11" s="849"/>
    </row>
    <row r="12" spans="1:11" ht="13.9" customHeight="1" thickTop="1" thickBot="1">
      <c r="A12" s="33" t="s">
        <v>309</v>
      </c>
      <c r="B12" s="517" t="s">
        <v>310</v>
      </c>
      <c r="C12" s="512">
        <v>171945238</v>
      </c>
      <c r="D12" s="512">
        <v>9592098</v>
      </c>
      <c r="E12" s="512">
        <v>11996880</v>
      </c>
      <c r="F12" s="512">
        <v>13796308</v>
      </c>
      <c r="G12" s="26">
        <v>9.02</v>
      </c>
      <c r="H12" s="26">
        <v>4.0199999999999996</v>
      </c>
      <c r="I12" s="512">
        <v>594896</v>
      </c>
      <c r="J12" s="821" t="s">
        <v>312</v>
      </c>
      <c r="K12" s="822"/>
    </row>
    <row r="13" spans="1:11" ht="13.9" customHeight="1" thickTop="1" thickBot="1">
      <c r="A13" s="150" t="s">
        <v>313</v>
      </c>
      <c r="B13" s="539" t="s">
        <v>314</v>
      </c>
      <c r="C13" s="511">
        <v>483294</v>
      </c>
      <c r="D13" s="511">
        <v>68453</v>
      </c>
      <c r="E13" s="511">
        <v>273533</v>
      </c>
      <c r="F13" s="511">
        <v>554719</v>
      </c>
      <c r="G13" s="24">
        <v>21.05</v>
      </c>
      <c r="H13" s="24">
        <v>29.64</v>
      </c>
      <c r="I13" s="511">
        <v>29354</v>
      </c>
      <c r="J13" s="841" t="s">
        <v>316</v>
      </c>
      <c r="K13" s="842"/>
    </row>
    <row r="14" spans="1:11" ht="19.5" customHeight="1" thickTop="1" thickBot="1">
      <c r="A14" s="152" t="s">
        <v>317</v>
      </c>
      <c r="B14" s="540" t="s">
        <v>318</v>
      </c>
      <c r="C14" s="512">
        <v>483294</v>
      </c>
      <c r="D14" s="512">
        <v>68453</v>
      </c>
      <c r="E14" s="512">
        <v>273533</v>
      </c>
      <c r="F14" s="512">
        <v>554719</v>
      </c>
      <c r="G14" s="26">
        <v>21.05</v>
      </c>
      <c r="H14" s="26">
        <v>29.64</v>
      </c>
      <c r="I14" s="512">
        <v>29354</v>
      </c>
      <c r="J14" s="815" t="s">
        <v>319</v>
      </c>
      <c r="K14" s="816"/>
    </row>
    <row r="15" spans="1:11" ht="13.9" customHeight="1" thickTop="1" thickBot="1">
      <c r="A15" s="150" t="s">
        <v>320</v>
      </c>
      <c r="B15" s="539" t="s">
        <v>321</v>
      </c>
      <c r="C15" s="511">
        <v>1978800</v>
      </c>
      <c r="D15" s="511">
        <v>1576823</v>
      </c>
      <c r="E15" s="511">
        <v>243383</v>
      </c>
      <c r="F15" s="511">
        <v>373693</v>
      </c>
      <c r="G15" s="24">
        <v>17.41</v>
      </c>
      <c r="H15" s="24">
        <v>17.46</v>
      </c>
      <c r="I15" s="511">
        <v>89878</v>
      </c>
      <c r="J15" s="827" t="s">
        <v>322</v>
      </c>
      <c r="K15" s="828"/>
    </row>
    <row r="16" spans="1:11" ht="13.9" customHeight="1" thickTop="1" thickBot="1">
      <c r="A16" s="152" t="s">
        <v>323</v>
      </c>
      <c r="B16" s="540" t="s">
        <v>324</v>
      </c>
      <c r="C16" s="512">
        <v>1978800</v>
      </c>
      <c r="D16" s="512">
        <v>1576823</v>
      </c>
      <c r="E16" s="512">
        <v>243383</v>
      </c>
      <c r="F16" s="512">
        <v>373693</v>
      </c>
      <c r="G16" s="26">
        <v>17.41</v>
      </c>
      <c r="H16" s="26">
        <v>17.46</v>
      </c>
      <c r="I16" s="512">
        <v>89878</v>
      </c>
      <c r="J16" s="815" t="s">
        <v>325</v>
      </c>
      <c r="K16" s="816"/>
    </row>
    <row r="17" spans="1:11" ht="13.9" customHeight="1" thickTop="1" thickBot="1">
      <c r="A17" s="154" t="s">
        <v>326</v>
      </c>
      <c r="B17" s="541" t="s">
        <v>327</v>
      </c>
      <c r="C17" s="511">
        <v>37233016</v>
      </c>
      <c r="D17" s="511">
        <v>8437434</v>
      </c>
      <c r="E17" s="511">
        <v>448264</v>
      </c>
      <c r="F17" s="511">
        <v>983313</v>
      </c>
      <c r="G17" s="24">
        <v>3.57</v>
      </c>
      <c r="H17" s="24">
        <v>50.85</v>
      </c>
      <c r="I17" s="511">
        <v>74026</v>
      </c>
      <c r="J17" s="843" t="s">
        <v>328</v>
      </c>
      <c r="K17" s="844"/>
    </row>
    <row r="18" spans="1:11" ht="13.9" customHeight="1" thickTop="1" thickBot="1">
      <c r="A18" s="33" t="s">
        <v>45</v>
      </c>
      <c r="B18" s="517" t="s">
        <v>329</v>
      </c>
      <c r="C18" s="512">
        <v>393519</v>
      </c>
      <c r="D18" s="512">
        <v>320754</v>
      </c>
      <c r="E18" s="512">
        <v>100545</v>
      </c>
      <c r="F18" s="512">
        <v>261969</v>
      </c>
      <c r="G18" s="26">
        <v>10.79</v>
      </c>
      <c r="H18" s="26">
        <v>50.83</v>
      </c>
      <c r="I18" s="512">
        <v>36928</v>
      </c>
      <c r="J18" s="821" t="s">
        <v>330</v>
      </c>
      <c r="K18" s="822"/>
    </row>
    <row r="19" spans="1:11" ht="13.9" customHeight="1" thickTop="1" thickBot="1">
      <c r="A19" s="156" t="s">
        <v>591</v>
      </c>
      <c r="B19" s="542" t="s">
        <v>331</v>
      </c>
      <c r="C19" s="511">
        <v>-2446</v>
      </c>
      <c r="D19" s="511">
        <v>6517</v>
      </c>
      <c r="E19" s="511">
        <v>39911</v>
      </c>
      <c r="F19" s="511">
        <v>157061</v>
      </c>
      <c r="G19" s="24">
        <v>53.41</v>
      </c>
      <c r="H19" s="24">
        <v>21.18</v>
      </c>
      <c r="I19" s="511">
        <v>63893</v>
      </c>
      <c r="J19" s="825" t="s">
        <v>332</v>
      </c>
      <c r="K19" s="826"/>
    </row>
    <row r="20" spans="1:11" ht="13.9" customHeight="1" thickTop="1" thickBot="1">
      <c r="A20" s="152" t="s">
        <v>592</v>
      </c>
      <c r="B20" s="540" t="s">
        <v>333</v>
      </c>
      <c r="C20" s="512">
        <v>44172</v>
      </c>
      <c r="D20" s="512">
        <v>13062</v>
      </c>
      <c r="E20" s="512">
        <v>298243</v>
      </c>
      <c r="F20" s="512">
        <v>1241638</v>
      </c>
      <c r="G20" s="26">
        <v>1.36</v>
      </c>
      <c r="H20" s="26">
        <v>74.62</v>
      </c>
      <c r="I20" s="512">
        <v>49105</v>
      </c>
      <c r="J20" s="815" t="s">
        <v>334</v>
      </c>
      <c r="K20" s="816"/>
    </row>
    <row r="21" spans="1:11" ht="13.9" customHeight="1" thickTop="1" thickBot="1">
      <c r="A21" s="156" t="s">
        <v>593</v>
      </c>
      <c r="B21" s="542" t="s">
        <v>335</v>
      </c>
      <c r="C21" s="511">
        <v>110484</v>
      </c>
      <c r="D21" s="511">
        <v>70235</v>
      </c>
      <c r="E21" s="511">
        <v>114247</v>
      </c>
      <c r="F21" s="511">
        <v>241289</v>
      </c>
      <c r="G21" s="24">
        <v>7.25</v>
      </c>
      <c r="H21" s="24">
        <v>45.4</v>
      </c>
      <c r="I21" s="511">
        <v>34144</v>
      </c>
      <c r="J21" s="825" t="s">
        <v>336</v>
      </c>
      <c r="K21" s="826"/>
    </row>
    <row r="22" spans="1:11" ht="13.9" customHeight="1" thickTop="1" thickBot="1">
      <c r="A22" s="152" t="s">
        <v>594</v>
      </c>
      <c r="B22" s="540" t="s">
        <v>337</v>
      </c>
      <c r="C22" s="512">
        <v>77123</v>
      </c>
      <c r="D22" s="512">
        <v>72436</v>
      </c>
      <c r="E22" s="512">
        <v>110957</v>
      </c>
      <c r="F22" s="512">
        <v>288748</v>
      </c>
      <c r="G22" s="26">
        <v>6.62</v>
      </c>
      <c r="H22" s="26">
        <v>54.95</v>
      </c>
      <c r="I22" s="512">
        <v>43246</v>
      </c>
      <c r="J22" s="815" t="s">
        <v>338</v>
      </c>
      <c r="K22" s="816"/>
    </row>
    <row r="23" spans="1:11" ht="13.9" customHeight="1" thickTop="1" thickBot="1">
      <c r="A23" s="156" t="s">
        <v>562</v>
      </c>
      <c r="B23" s="542" t="s">
        <v>339</v>
      </c>
      <c r="C23" s="511">
        <v>137280</v>
      </c>
      <c r="D23" s="511">
        <v>137007</v>
      </c>
      <c r="E23" s="511">
        <v>79333</v>
      </c>
      <c r="F23" s="511">
        <v>210801</v>
      </c>
      <c r="G23" s="24">
        <v>17.11</v>
      </c>
      <c r="H23" s="24">
        <v>45.25</v>
      </c>
      <c r="I23" s="511">
        <v>34252</v>
      </c>
      <c r="J23" s="825" t="s">
        <v>340</v>
      </c>
      <c r="K23" s="826"/>
    </row>
    <row r="24" spans="1:11" ht="13.9" customHeight="1" thickTop="1" thickBot="1">
      <c r="A24" s="152" t="s">
        <v>595</v>
      </c>
      <c r="B24" s="540" t="s">
        <v>341</v>
      </c>
      <c r="C24" s="512">
        <v>11468</v>
      </c>
      <c r="D24" s="512">
        <v>11758</v>
      </c>
      <c r="E24" s="512">
        <v>89803</v>
      </c>
      <c r="F24" s="512">
        <v>185893</v>
      </c>
      <c r="G24" s="26">
        <v>22.53</v>
      </c>
      <c r="H24" s="26">
        <v>29.16</v>
      </c>
      <c r="I24" s="512">
        <v>44037</v>
      </c>
      <c r="J24" s="815" t="s">
        <v>343</v>
      </c>
      <c r="K24" s="816"/>
    </row>
    <row r="25" spans="1:11" ht="24" customHeight="1" thickTop="1" thickBot="1">
      <c r="A25" s="156" t="s">
        <v>596</v>
      </c>
      <c r="B25" s="542" t="s">
        <v>344</v>
      </c>
      <c r="C25" s="511">
        <v>4491</v>
      </c>
      <c r="D25" s="511">
        <v>7066</v>
      </c>
      <c r="E25" s="511">
        <v>54485</v>
      </c>
      <c r="F25" s="511">
        <v>116861</v>
      </c>
      <c r="G25" s="24">
        <v>23.62</v>
      </c>
      <c r="H25" s="24">
        <v>29.75</v>
      </c>
      <c r="I25" s="511">
        <v>27176</v>
      </c>
      <c r="J25" s="825" t="s">
        <v>346</v>
      </c>
      <c r="K25" s="826"/>
    </row>
    <row r="26" spans="1:11" ht="13.9" customHeight="1" thickTop="1" thickBot="1">
      <c r="A26" s="152" t="s">
        <v>597</v>
      </c>
      <c r="B26" s="540" t="s">
        <v>347</v>
      </c>
      <c r="C26" s="512">
        <v>10947</v>
      </c>
      <c r="D26" s="512">
        <v>2673</v>
      </c>
      <c r="E26" s="512">
        <v>220046</v>
      </c>
      <c r="F26" s="512">
        <v>421917</v>
      </c>
      <c r="G26" s="26">
        <v>7.55</v>
      </c>
      <c r="H26" s="26">
        <v>40.29</v>
      </c>
      <c r="I26" s="512">
        <v>45299</v>
      </c>
      <c r="J26" s="815" t="s">
        <v>348</v>
      </c>
      <c r="K26" s="816"/>
    </row>
    <row r="27" spans="1:11" ht="13.9" customHeight="1" thickTop="1" thickBot="1">
      <c r="A27" s="150" t="s">
        <v>46</v>
      </c>
      <c r="B27" s="539" t="s">
        <v>349</v>
      </c>
      <c r="C27" s="511">
        <v>193925</v>
      </c>
      <c r="D27" s="511">
        <v>145331</v>
      </c>
      <c r="E27" s="511">
        <v>138639</v>
      </c>
      <c r="F27" s="511">
        <v>302701</v>
      </c>
      <c r="G27" s="24">
        <v>13.13</v>
      </c>
      <c r="H27" s="24">
        <v>41.07</v>
      </c>
      <c r="I27" s="511">
        <v>49925</v>
      </c>
      <c r="J27" s="827" t="s">
        <v>350</v>
      </c>
      <c r="K27" s="828"/>
    </row>
    <row r="28" spans="1:11" ht="22.15" customHeight="1" thickTop="1" thickBot="1">
      <c r="A28" s="152" t="s">
        <v>598</v>
      </c>
      <c r="B28" s="540" t="s">
        <v>351</v>
      </c>
      <c r="C28" s="512">
        <v>18777</v>
      </c>
      <c r="D28" s="512">
        <v>49988</v>
      </c>
      <c r="E28" s="512">
        <v>123252</v>
      </c>
      <c r="F28" s="512">
        <v>551304</v>
      </c>
      <c r="G28" s="26">
        <v>16.350000000000001</v>
      </c>
      <c r="H28" s="26">
        <v>61.29</v>
      </c>
      <c r="I28" s="512">
        <v>69524</v>
      </c>
      <c r="J28" s="815" t="s">
        <v>352</v>
      </c>
      <c r="K28" s="816"/>
    </row>
    <row r="29" spans="1:11" ht="13.9" customHeight="1" thickTop="1" thickBot="1">
      <c r="A29" s="156" t="s">
        <v>599</v>
      </c>
      <c r="B29" s="542" t="s">
        <v>353</v>
      </c>
      <c r="C29" s="511">
        <v>175148</v>
      </c>
      <c r="D29" s="511">
        <v>95343</v>
      </c>
      <c r="E29" s="511">
        <v>143665</v>
      </c>
      <c r="F29" s="511">
        <v>221490</v>
      </c>
      <c r="G29" s="24">
        <v>10.51</v>
      </c>
      <c r="H29" s="24">
        <v>24.62</v>
      </c>
      <c r="I29" s="511">
        <v>43496</v>
      </c>
      <c r="J29" s="825" t="s">
        <v>354</v>
      </c>
      <c r="K29" s="826"/>
    </row>
    <row r="30" spans="1:11" ht="13.9" customHeight="1" thickTop="1" thickBot="1">
      <c r="A30" s="33" t="s">
        <v>50</v>
      </c>
      <c r="B30" s="517" t="s">
        <v>355</v>
      </c>
      <c r="C30" s="512">
        <v>5830</v>
      </c>
      <c r="D30" s="512">
        <v>16467</v>
      </c>
      <c r="E30" s="512">
        <v>50239</v>
      </c>
      <c r="F30" s="512">
        <v>113829</v>
      </c>
      <c r="G30" s="26">
        <v>14.29</v>
      </c>
      <c r="H30" s="26">
        <v>41.58</v>
      </c>
      <c r="I30" s="512">
        <v>32160</v>
      </c>
      <c r="J30" s="821" t="s">
        <v>356</v>
      </c>
      <c r="K30" s="822"/>
    </row>
    <row r="31" spans="1:11" ht="13.9" customHeight="1" thickTop="1" thickBot="1">
      <c r="A31" s="156" t="s">
        <v>600</v>
      </c>
      <c r="B31" s="542" t="s">
        <v>357</v>
      </c>
      <c r="C31" s="511">
        <v>5243</v>
      </c>
      <c r="D31" s="511">
        <v>15143</v>
      </c>
      <c r="E31" s="511">
        <v>49980</v>
      </c>
      <c r="F31" s="511">
        <v>116752</v>
      </c>
      <c r="G31" s="24">
        <v>14.63</v>
      </c>
      <c r="H31" s="24">
        <v>42.56</v>
      </c>
      <c r="I31" s="511">
        <v>32014</v>
      </c>
      <c r="J31" s="825" t="s">
        <v>358</v>
      </c>
      <c r="K31" s="826"/>
    </row>
    <row r="32" spans="1:11" ht="13.9" customHeight="1" thickTop="1" thickBot="1">
      <c r="A32" s="152" t="s">
        <v>601</v>
      </c>
      <c r="B32" s="540" t="s">
        <v>359</v>
      </c>
      <c r="C32" s="512">
        <v>587</v>
      </c>
      <c r="D32" s="512">
        <v>1324</v>
      </c>
      <c r="E32" s="512">
        <v>53245</v>
      </c>
      <c r="F32" s="512">
        <v>79886</v>
      </c>
      <c r="G32" s="26">
        <v>8.42</v>
      </c>
      <c r="H32" s="26">
        <v>24.93</v>
      </c>
      <c r="I32" s="512">
        <v>33936</v>
      </c>
      <c r="J32" s="815" t="s">
        <v>361</v>
      </c>
      <c r="K32" s="816"/>
    </row>
    <row r="33" spans="1:11" ht="13.9" customHeight="1" thickTop="1" thickBot="1">
      <c r="A33" s="150" t="s">
        <v>53</v>
      </c>
      <c r="B33" s="539" t="s">
        <v>362</v>
      </c>
      <c r="C33" s="511">
        <v>266514</v>
      </c>
      <c r="D33" s="511">
        <v>141304</v>
      </c>
      <c r="E33" s="511">
        <v>58818</v>
      </c>
      <c r="F33" s="511">
        <v>120919</v>
      </c>
      <c r="G33" s="24">
        <v>16.420000000000002</v>
      </c>
      <c r="H33" s="24">
        <v>34.94</v>
      </c>
      <c r="I33" s="511">
        <v>19667</v>
      </c>
      <c r="J33" s="827" t="s">
        <v>363</v>
      </c>
      <c r="K33" s="828"/>
    </row>
    <row r="34" spans="1:11" ht="21.75" customHeight="1" thickTop="1" thickBot="1">
      <c r="A34" s="152" t="s">
        <v>602</v>
      </c>
      <c r="B34" s="540" t="s">
        <v>364</v>
      </c>
      <c r="C34" s="512">
        <v>6761</v>
      </c>
      <c r="D34" s="512">
        <v>9301</v>
      </c>
      <c r="E34" s="512">
        <v>52683</v>
      </c>
      <c r="F34" s="512">
        <v>88017</v>
      </c>
      <c r="G34" s="26">
        <v>5.35</v>
      </c>
      <c r="H34" s="26">
        <v>34.79</v>
      </c>
      <c r="I34" s="512">
        <v>28270</v>
      </c>
      <c r="J34" s="815" t="s">
        <v>365</v>
      </c>
      <c r="K34" s="816"/>
    </row>
    <row r="35" spans="1:11" ht="24.75" customHeight="1" thickTop="1" thickBot="1">
      <c r="A35" s="156" t="s">
        <v>603</v>
      </c>
      <c r="B35" s="542" t="s">
        <v>366</v>
      </c>
      <c r="C35" s="511">
        <v>259801</v>
      </c>
      <c r="D35" s="511">
        <v>131452</v>
      </c>
      <c r="E35" s="511">
        <v>59157</v>
      </c>
      <c r="F35" s="511">
        <v>122560</v>
      </c>
      <c r="G35" s="24">
        <v>16.78</v>
      </c>
      <c r="H35" s="24">
        <v>34.950000000000003</v>
      </c>
      <c r="I35" s="511">
        <v>19210</v>
      </c>
      <c r="J35" s="825" t="s">
        <v>604</v>
      </c>
      <c r="K35" s="826"/>
    </row>
    <row r="36" spans="1:11" ht="18.75" customHeight="1" thickTop="1" thickBot="1">
      <c r="A36" s="152" t="s">
        <v>605</v>
      </c>
      <c r="B36" s="570" t="s">
        <v>764</v>
      </c>
      <c r="C36" s="512">
        <v>-48</v>
      </c>
      <c r="D36" s="512">
        <v>551</v>
      </c>
      <c r="E36" s="512">
        <v>40186</v>
      </c>
      <c r="F36" s="512">
        <v>99730</v>
      </c>
      <c r="G36" s="26">
        <v>28.19</v>
      </c>
      <c r="H36" s="26">
        <v>31.52</v>
      </c>
      <c r="I36" s="512">
        <v>42369</v>
      </c>
      <c r="J36" s="564" t="s">
        <v>765</v>
      </c>
      <c r="K36" s="348"/>
    </row>
    <row r="37" spans="1:11" ht="15" customHeight="1" thickTop="1" thickBot="1">
      <c r="A37" s="33" t="s">
        <v>56</v>
      </c>
      <c r="B37" s="517" t="s">
        <v>368</v>
      </c>
      <c r="C37" s="512">
        <v>7526</v>
      </c>
      <c r="D37" s="512">
        <v>815</v>
      </c>
      <c r="E37" s="512">
        <v>123024</v>
      </c>
      <c r="F37" s="512">
        <v>257485</v>
      </c>
      <c r="G37" s="26">
        <v>0.51</v>
      </c>
      <c r="H37" s="26">
        <v>51.71</v>
      </c>
      <c r="I37" s="512">
        <v>11808</v>
      </c>
      <c r="J37" s="821" t="s">
        <v>369</v>
      </c>
      <c r="K37" s="822"/>
    </row>
    <row r="38" spans="1:11" ht="16.149999999999999" customHeight="1" thickTop="1" thickBot="1">
      <c r="A38" s="156" t="s">
        <v>606</v>
      </c>
      <c r="B38" s="542" t="s">
        <v>370</v>
      </c>
      <c r="C38" s="511">
        <v>7526</v>
      </c>
      <c r="D38" s="511">
        <v>815</v>
      </c>
      <c r="E38" s="511">
        <v>123024</v>
      </c>
      <c r="F38" s="511">
        <v>257485</v>
      </c>
      <c r="G38" s="24">
        <v>0.51</v>
      </c>
      <c r="H38" s="24">
        <v>51.71</v>
      </c>
      <c r="I38" s="511">
        <v>11808</v>
      </c>
      <c r="J38" s="825" t="s">
        <v>371</v>
      </c>
      <c r="K38" s="826"/>
    </row>
    <row r="39" spans="1:11" ht="35.25" thickTop="1" thickBot="1">
      <c r="A39" s="33" t="s">
        <v>57</v>
      </c>
      <c r="B39" s="517" t="s">
        <v>372</v>
      </c>
      <c r="C39" s="512">
        <v>51310</v>
      </c>
      <c r="D39" s="512">
        <v>255497</v>
      </c>
      <c r="E39" s="512">
        <v>57537</v>
      </c>
      <c r="F39" s="512">
        <v>98072</v>
      </c>
      <c r="G39" s="26">
        <v>7.43</v>
      </c>
      <c r="H39" s="26">
        <v>33.9</v>
      </c>
      <c r="I39" s="512">
        <v>42747</v>
      </c>
      <c r="J39" s="821" t="s">
        <v>373</v>
      </c>
      <c r="K39" s="822"/>
    </row>
    <row r="40" spans="1:11" ht="15" customHeight="1" thickTop="1" thickBot="1">
      <c r="A40" s="156" t="s">
        <v>607</v>
      </c>
      <c r="B40" s="542" t="s">
        <v>374</v>
      </c>
      <c r="C40" s="511">
        <v>51310</v>
      </c>
      <c r="D40" s="511">
        <v>255497</v>
      </c>
      <c r="E40" s="511">
        <v>57537</v>
      </c>
      <c r="F40" s="511">
        <v>98072</v>
      </c>
      <c r="G40" s="24">
        <v>7.43</v>
      </c>
      <c r="H40" s="24">
        <v>33.9</v>
      </c>
      <c r="I40" s="511">
        <v>42747</v>
      </c>
      <c r="J40" s="825" t="s">
        <v>375</v>
      </c>
      <c r="K40" s="826"/>
    </row>
    <row r="41" spans="1:11" ht="15" customHeight="1" thickTop="1">
      <c r="A41" s="158" t="s">
        <v>58</v>
      </c>
      <c r="B41" s="543" t="s">
        <v>376</v>
      </c>
      <c r="C41" s="544">
        <v>37444</v>
      </c>
      <c r="D41" s="544">
        <v>33923</v>
      </c>
      <c r="E41" s="544">
        <v>88704</v>
      </c>
      <c r="F41" s="544">
        <v>213312</v>
      </c>
      <c r="G41" s="161">
        <v>4.43</v>
      </c>
      <c r="H41" s="161">
        <v>53.98</v>
      </c>
      <c r="I41" s="544">
        <v>33128</v>
      </c>
      <c r="J41" s="875" t="s">
        <v>377</v>
      </c>
      <c r="K41" s="876"/>
    </row>
    <row r="42" spans="1:11" ht="23.25" thickBot="1">
      <c r="A42" s="162" t="s">
        <v>608</v>
      </c>
      <c r="B42" s="545" t="s">
        <v>378</v>
      </c>
      <c r="C42" s="546">
        <v>33281</v>
      </c>
      <c r="D42" s="546">
        <v>21605</v>
      </c>
      <c r="E42" s="546">
        <v>110128</v>
      </c>
      <c r="F42" s="546">
        <v>263748</v>
      </c>
      <c r="G42" s="165">
        <v>3.49</v>
      </c>
      <c r="H42" s="165">
        <v>54.75</v>
      </c>
      <c r="I42" s="546">
        <v>35949</v>
      </c>
      <c r="J42" s="835" t="s">
        <v>379</v>
      </c>
      <c r="K42" s="836"/>
    </row>
    <row r="43" spans="1:11" ht="16.5" thickTop="1" thickBot="1">
      <c r="A43" s="152" t="s">
        <v>609</v>
      </c>
      <c r="B43" s="540" t="s">
        <v>380</v>
      </c>
      <c r="C43" s="547">
        <v>4163</v>
      </c>
      <c r="D43" s="547">
        <v>12318</v>
      </c>
      <c r="E43" s="547">
        <v>58177</v>
      </c>
      <c r="F43" s="547">
        <v>141447</v>
      </c>
      <c r="G43" s="167">
        <v>6.93</v>
      </c>
      <c r="H43" s="167">
        <v>51.94</v>
      </c>
      <c r="I43" s="547">
        <v>29122</v>
      </c>
      <c r="J43" s="815" t="s">
        <v>381</v>
      </c>
      <c r="K43" s="816"/>
    </row>
    <row r="44" spans="1:11" ht="16.5" thickTop="1" thickBot="1">
      <c r="A44" s="150" t="s">
        <v>60</v>
      </c>
      <c r="B44" s="539" t="s">
        <v>382</v>
      </c>
      <c r="C44" s="548">
        <v>307276</v>
      </c>
      <c r="D44" s="548">
        <v>312149</v>
      </c>
      <c r="E44" s="548">
        <v>174278</v>
      </c>
      <c r="F44" s="548">
        <v>265079</v>
      </c>
      <c r="G44" s="169">
        <v>8.92</v>
      </c>
      <c r="H44" s="169">
        <v>25.33</v>
      </c>
      <c r="I44" s="548">
        <v>78726</v>
      </c>
      <c r="J44" s="827" t="s">
        <v>385</v>
      </c>
      <c r="K44" s="828"/>
    </row>
    <row r="45" spans="1:11" ht="16.5" thickTop="1" thickBot="1">
      <c r="A45" s="152" t="s">
        <v>610</v>
      </c>
      <c r="B45" s="540" t="s">
        <v>386</v>
      </c>
      <c r="C45" s="547">
        <v>306900</v>
      </c>
      <c r="D45" s="547">
        <v>306101</v>
      </c>
      <c r="E45" s="547">
        <v>174587</v>
      </c>
      <c r="F45" s="547">
        <v>261778</v>
      </c>
      <c r="G45" s="167">
        <v>9.02</v>
      </c>
      <c r="H45" s="167">
        <v>24.29</v>
      </c>
      <c r="I45" s="547">
        <v>78247</v>
      </c>
      <c r="J45" s="815" t="s">
        <v>388</v>
      </c>
      <c r="K45" s="816"/>
    </row>
    <row r="46" spans="1:11" ht="16.5" thickTop="1" thickBot="1">
      <c r="A46" s="156" t="s">
        <v>611</v>
      </c>
      <c r="B46" s="542" t="s">
        <v>389</v>
      </c>
      <c r="C46" s="548">
        <v>376</v>
      </c>
      <c r="D46" s="548">
        <v>6048</v>
      </c>
      <c r="E46" s="548">
        <v>151381</v>
      </c>
      <c r="F46" s="548">
        <v>509561</v>
      </c>
      <c r="G46" s="169">
        <v>5.19</v>
      </c>
      <c r="H46" s="169">
        <v>65.099999999999994</v>
      </c>
      <c r="I46" s="548">
        <v>114106</v>
      </c>
      <c r="J46" s="825" t="s">
        <v>390</v>
      </c>
      <c r="K46" s="826"/>
    </row>
    <row r="47" spans="1:11" ht="16.5" thickTop="1" thickBot="1">
      <c r="A47" s="33" t="s">
        <v>612</v>
      </c>
      <c r="B47" s="517" t="s">
        <v>391</v>
      </c>
      <c r="C47" s="547">
        <v>9680012</v>
      </c>
      <c r="D47" s="547">
        <v>429712</v>
      </c>
      <c r="E47" s="547">
        <v>12929112</v>
      </c>
      <c r="F47" s="547">
        <v>40564008</v>
      </c>
      <c r="G47" s="167">
        <v>1.59</v>
      </c>
      <c r="H47" s="167">
        <v>66.53</v>
      </c>
      <c r="I47" s="547">
        <v>531821</v>
      </c>
      <c r="J47" s="821" t="s">
        <v>613</v>
      </c>
      <c r="K47" s="822"/>
    </row>
    <row r="48" spans="1:11" ht="16.5" thickTop="1" thickBot="1">
      <c r="A48" s="150" t="s">
        <v>409</v>
      </c>
      <c r="B48" s="539" t="s">
        <v>393</v>
      </c>
      <c r="C48" s="548">
        <v>17759406</v>
      </c>
      <c r="D48" s="548">
        <v>2757169</v>
      </c>
      <c r="E48" s="548">
        <v>2615682</v>
      </c>
      <c r="F48" s="548">
        <v>3982431</v>
      </c>
      <c r="G48" s="169">
        <v>2.37</v>
      </c>
      <c r="H48" s="169">
        <v>31.95</v>
      </c>
      <c r="I48" s="548">
        <v>309620</v>
      </c>
      <c r="J48" s="827" t="s">
        <v>395</v>
      </c>
      <c r="K48" s="828"/>
    </row>
    <row r="49" spans="1:11" ht="24" thickTop="1" thickBot="1">
      <c r="A49" s="33" t="s">
        <v>614</v>
      </c>
      <c r="B49" s="517" t="s">
        <v>396</v>
      </c>
      <c r="C49" s="547">
        <v>17257</v>
      </c>
      <c r="D49" s="547">
        <v>5884</v>
      </c>
      <c r="E49" s="547">
        <v>120208</v>
      </c>
      <c r="F49" s="547">
        <v>240123</v>
      </c>
      <c r="G49" s="167">
        <v>4.63</v>
      </c>
      <c r="H49" s="167">
        <v>45.31</v>
      </c>
      <c r="I49" s="547">
        <v>23075</v>
      </c>
      <c r="J49" s="821" t="s">
        <v>397</v>
      </c>
      <c r="K49" s="822"/>
    </row>
    <row r="50" spans="1:11" ht="24.6" customHeight="1" thickTop="1" thickBot="1">
      <c r="A50" s="156" t="s">
        <v>615</v>
      </c>
      <c r="B50" s="542" t="s">
        <v>398</v>
      </c>
      <c r="C50" s="548">
        <v>17257</v>
      </c>
      <c r="D50" s="548">
        <v>5884</v>
      </c>
      <c r="E50" s="548">
        <v>120208</v>
      </c>
      <c r="F50" s="548">
        <v>240123</v>
      </c>
      <c r="G50" s="169">
        <v>4.63</v>
      </c>
      <c r="H50" s="169">
        <v>45.31</v>
      </c>
      <c r="I50" s="548">
        <v>23075</v>
      </c>
      <c r="J50" s="825" t="s">
        <v>399</v>
      </c>
      <c r="K50" s="826"/>
    </row>
    <row r="51" spans="1:11" ht="16.5" thickTop="1" thickBot="1">
      <c r="A51" s="33" t="s">
        <v>345</v>
      </c>
      <c r="B51" s="517" t="s">
        <v>400</v>
      </c>
      <c r="C51" s="547">
        <v>405242</v>
      </c>
      <c r="D51" s="547">
        <v>291084</v>
      </c>
      <c r="E51" s="547">
        <v>119742</v>
      </c>
      <c r="F51" s="547">
        <v>313021</v>
      </c>
      <c r="G51" s="167">
        <v>4.79</v>
      </c>
      <c r="H51" s="167">
        <v>56.95</v>
      </c>
      <c r="I51" s="547">
        <v>43111</v>
      </c>
      <c r="J51" s="821" t="s">
        <v>401</v>
      </c>
      <c r="K51" s="822"/>
    </row>
    <row r="52" spans="1:11" ht="22.5" customHeight="1" thickTop="1" thickBot="1">
      <c r="A52" s="156" t="s">
        <v>616</v>
      </c>
      <c r="B52" s="542" t="s">
        <v>402</v>
      </c>
      <c r="C52" s="548">
        <v>4024</v>
      </c>
      <c r="D52" s="548">
        <v>1336</v>
      </c>
      <c r="E52" s="548">
        <v>129855</v>
      </c>
      <c r="F52" s="548">
        <v>233190</v>
      </c>
      <c r="G52" s="169">
        <v>7.36</v>
      </c>
      <c r="H52" s="169">
        <v>36.950000000000003</v>
      </c>
      <c r="I52" s="548">
        <v>31808</v>
      </c>
      <c r="J52" s="825" t="s">
        <v>403</v>
      </c>
      <c r="K52" s="826"/>
    </row>
    <row r="53" spans="1:11" ht="16.5" thickTop="1" thickBot="1">
      <c r="A53" s="152" t="s">
        <v>617</v>
      </c>
      <c r="B53" s="540" t="s">
        <v>404</v>
      </c>
      <c r="C53" s="547">
        <v>401218</v>
      </c>
      <c r="D53" s="547">
        <v>289748</v>
      </c>
      <c r="E53" s="547">
        <v>119679</v>
      </c>
      <c r="F53" s="547">
        <v>313519</v>
      </c>
      <c r="G53" s="167">
        <v>4.78</v>
      </c>
      <c r="H53" s="167">
        <v>57.04</v>
      </c>
      <c r="I53" s="547">
        <v>43182</v>
      </c>
      <c r="J53" s="815" t="s">
        <v>405</v>
      </c>
      <c r="K53" s="816"/>
    </row>
    <row r="54" spans="1:11" ht="16.5" thickTop="1" thickBot="1">
      <c r="A54" s="150" t="s">
        <v>432</v>
      </c>
      <c r="B54" s="539" t="s">
        <v>406</v>
      </c>
      <c r="C54" s="548">
        <v>2190567</v>
      </c>
      <c r="D54" s="548">
        <v>1084772</v>
      </c>
      <c r="E54" s="548">
        <v>156144</v>
      </c>
      <c r="F54" s="548">
        <v>420752</v>
      </c>
      <c r="G54" s="169">
        <v>5.54</v>
      </c>
      <c r="H54" s="169">
        <v>57.34</v>
      </c>
      <c r="I54" s="548">
        <v>43304</v>
      </c>
      <c r="J54" s="827" t="s">
        <v>407</v>
      </c>
      <c r="K54" s="828"/>
    </row>
    <row r="55" spans="1:11" ht="16.5" thickTop="1" thickBot="1">
      <c r="A55" s="152" t="s">
        <v>618</v>
      </c>
      <c r="B55" s="540" t="s">
        <v>408</v>
      </c>
      <c r="C55" s="547">
        <v>68611</v>
      </c>
      <c r="D55" s="547">
        <v>61452</v>
      </c>
      <c r="E55" s="547">
        <v>80702</v>
      </c>
      <c r="F55" s="547">
        <v>164136</v>
      </c>
      <c r="G55" s="167">
        <v>6.06</v>
      </c>
      <c r="H55" s="167">
        <v>44.77</v>
      </c>
      <c r="I55" s="547">
        <v>32394</v>
      </c>
      <c r="J55" s="815" t="s">
        <v>410</v>
      </c>
      <c r="K55" s="816"/>
    </row>
    <row r="56" spans="1:11" ht="15" customHeight="1" thickTop="1" thickBot="1">
      <c r="A56" s="156" t="s">
        <v>619</v>
      </c>
      <c r="B56" s="542" t="s">
        <v>411</v>
      </c>
      <c r="C56" s="548">
        <v>1006744</v>
      </c>
      <c r="D56" s="548">
        <v>108335</v>
      </c>
      <c r="E56" s="548">
        <v>842271</v>
      </c>
      <c r="F56" s="548">
        <v>1441038</v>
      </c>
      <c r="G56" s="169">
        <v>3.73</v>
      </c>
      <c r="H56" s="169">
        <v>37.83</v>
      </c>
      <c r="I56" s="548">
        <v>67583</v>
      </c>
      <c r="J56" s="825" t="s">
        <v>412</v>
      </c>
      <c r="K56" s="826"/>
    </row>
    <row r="57" spans="1:11" ht="16.5" thickTop="1" thickBot="1">
      <c r="A57" s="152" t="s">
        <v>620</v>
      </c>
      <c r="B57" s="540" t="s">
        <v>413</v>
      </c>
      <c r="C57" s="547">
        <v>958386</v>
      </c>
      <c r="D57" s="547">
        <v>736425</v>
      </c>
      <c r="E57" s="547">
        <v>118555</v>
      </c>
      <c r="F57" s="547">
        <v>410759</v>
      </c>
      <c r="G57" s="167">
        <v>4.88</v>
      </c>
      <c r="H57" s="167">
        <v>66.260000000000005</v>
      </c>
      <c r="I57" s="547">
        <v>43228</v>
      </c>
      <c r="J57" s="815" t="s">
        <v>414</v>
      </c>
      <c r="K57" s="816"/>
    </row>
    <row r="58" spans="1:11" ht="13.9" customHeight="1" thickTop="1" thickBot="1">
      <c r="A58" s="156" t="s">
        <v>621</v>
      </c>
      <c r="B58" s="542" t="s">
        <v>415</v>
      </c>
      <c r="C58" s="548">
        <v>19196</v>
      </c>
      <c r="D58" s="548">
        <v>47644</v>
      </c>
      <c r="E58" s="548">
        <v>59666</v>
      </c>
      <c r="F58" s="548">
        <v>137747</v>
      </c>
      <c r="G58" s="169">
        <v>9.9</v>
      </c>
      <c r="H58" s="169">
        <v>46.78</v>
      </c>
      <c r="I58" s="548">
        <v>33575</v>
      </c>
      <c r="J58" s="825" t="s">
        <v>416</v>
      </c>
      <c r="K58" s="826"/>
    </row>
    <row r="59" spans="1:11" ht="13.9" customHeight="1" thickTop="1" thickBot="1">
      <c r="A59" s="152" t="s">
        <v>622</v>
      </c>
      <c r="B59" s="540" t="s">
        <v>417</v>
      </c>
      <c r="C59" s="547">
        <v>137630</v>
      </c>
      <c r="D59" s="547">
        <v>130916</v>
      </c>
      <c r="E59" s="547">
        <v>98746</v>
      </c>
      <c r="F59" s="547">
        <v>235566</v>
      </c>
      <c r="G59" s="167">
        <v>16.329999999999998</v>
      </c>
      <c r="H59" s="167">
        <v>41.75</v>
      </c>
      <c r="I59" s="547">
        <v>42299</v>
      </c>
      <c r="J59" s="815" t="s">
        <v>418</v>
      </c>
      <c r="K59" s="816"/>
    </row>
    <row r="60" spans="1:11" ht="13.9" customHeight="1" thickTop="1" thickBot="1">
      <c r="A60" s="150" t="s">
        <v>384</v>
      </c>
      <c r="B60" s="539" t="s">
        <v>419</v>
      </c>
      <c r="C60" s="548">
        <v>2560966</v>
      </c>
      <c r="D60" s="548">
        <v>1102471</v>
      </c>
      <c r="E60" s="548">
        <v>996599</v>
      </c>
      <c r="F60" s="548">
        <v>2771796</v>
      </c>
      <c r="G60" s="169">
        <v>4.33</v>
      </c>
      <c r="H60" s="169">
        <v>59.72</v>
      </c>
      <c r="I60" s="548">
        <v>235420</v>
      </c>
      <c r="J60" s="827" t="s">
        <v>420</v>
      </c>
      <c r="K60" s="828"/>
    </row>
    <row r="61" spans="1:11" ht="21.6" customHeight="1" thickTop="1" thickBot="1">
      <c r="A61" s="150" t="s">
        <v>342</v>
      </c>
      <c r="B61" s="539" t="s">
        <v>421</v>
      </c>
      <c r="C61" s="548">
        <v>2127459</v>
      </c>
      <c r="D61" s="548">
        <v>1035270</v>
      </c>
      <c r="E61" s="548">
        <v>125695</v>
      </c>
      <c r="F61" s="548">
        <v>281365</v>
      </c>
      <c r="G61" s="169">
        <v>4.68</v>
      </c>
      <c r="H61" s="169">
        <v>50.65</v>
      </c>
      <c r="I61" s="548">
        <v>39522</v>
      </c>
      <c r="J61" s="827" t="s">
        <v>422</v>
      </c>
      <c r="K61" s="828"/>
    </row>
    <row r="62" spans="1:11" ht="16.5" thickTop="1" thickBot="1">
      <c r="A62" s="152" t="s">
        <v>623</v>
      </c>
      <c r="B62" s="540" t="s">
        <v>423</v>
      </c>
      <c r="C62" s="547">
        <v>2036970</v>
      </c>
      <c r="D62" s="547">
        <v>975938</v>
      </c>
      <c r="E62" s="547">
        <v>127314</v>
      </c>
      <c r="F62" s="547">
        <v>288114</v>
      </c>
      <c r="G62" s="167">
        <v>4.5199999999999996</v>
      </c>
      <c r="H62" s="167">
        <v>51.29</v>
      </c>
      <c r="I62" s="547">
        <v>39637</v>
      </c>
      <c r="J62" s="815" t="s">
        <v>424</v>
      </c>
      <c r="K62" s="816"/>
    </row>
    <row r="63" spans="1:11" ht="22.5" customHeight="1" thickTop="1" thickBot="1">
      <c r="A63" s="156" t="s">
        <v>624</v>
      </c>
      <c r="B63" s="542" t="s">
        <v>625</v>
      </c>
      <c r="C63" s="548">
        <v>4633</v>
      </c>
      <c r="D63" s="548">
        <v>10612</v>
      </c>
      <c r="E63" s="548">
        <v>74894</v>
      </c>
      <c r="F63" s="548">
        <v>167669</v>
      </c>
      <c r="G63" s="169">
        <v>17.579999999999998</v>
      </c>
      <c r="H63" s="169">
        <v>37.75</v>
      </c>
      <c r="I63" s="548">
        <v>48681</v>
      </c>
      <c r="J63" s="825" t="s">
        <v>426</v>
      </c>
      <c r="K63" s="826"/>
    </row>
    <row r="64" spans="1:11" ht="16.5" thickTop="1" thickBot="1">
      <c r="A64" s="152" t="s">
        <v>626</v>
      </c>
      <c r="B64" s="540" t="s">
        <v>427</v>
      </c>
      <c r="C64" s="547">
        <v>71912</v>
      </c>
      <c r="D64" s="547">
        <v>29406</v>
      </c>
      <c r="E64" s="547">
        <v>135299</v>
      </c>
      <c r="F64" s="547">
        <v>215048</v>
      </c>
      <c r="G64" s="167">
        <v>4.72</v>
      </c>
      <c r="H64" s="167">
        <v>32.36</v>
      </c>
      <c r="I64" s="547">
        <v>37508</v>
      </c>
      <c r="J64" s="815" t="s">
        <v>428</v>
      </c>
      <c r="K64" s="816"/>
    </row>
    <row r="65" spans="1:11" ht="16.5" thickTop="1" thickBot="1">
      <c r="A65" s="156" t="s">
        <v>627</v>
      </c>
      <c r="B65" s="542" t="s">
        <v>429</v>
      </c>
      <c r="C65" s="548">
        <v>13944</v>
      </c>
      <c r="D65" s="548">
        <v>19314</v>
      </c>
      <c r="E65" s="548">
        <v>62138</v>
      </c>
      <c r="F65" s="548">
        <v>125152</v>
      </c>
      <c r="G65" s="169">
        <v>13.44</v>
      </c>
      <c r="H65" s="169">
        <v>36.909999999999997</v>
      </c>
      <c r="I65" s="548">
        <v>33825</v>
      </c>
      <c r="J65" s="825" t="s">
        <v>430</v>
      </c>
      <c r="K65" s="826"/>
    </row>
    <row r="66" spans="1:11" ht="16.5" thickTop="1" thickBot="1">
      <c r="A66" s="33" t="s">
        <v>307</v>
      </c>
      <c r="B66" s="517" t="s">
        <v>431</v>
      </c>
      <c r="C66" s="547">
        <v>369189</v>
      </c>
      <c r="D66" s="547">
        <v>120547</v>
      </c>
      <c r="E66" s="547">
        <v>230123</v>
      </c>
      <c r="F66" s="547">
        <v>1122922</v>
      </c>
      <c r="G66" s="167">
        <v>1.44</v>
      </c>
      <c r="H66" s="167">
        <v>78.06</v>
      </c>
      <c r="I66" s="547">
        <v>54695</v>
      </c>
      <c r="J66" s="821" t="s">
        <v>433</v>
      </c>
      <c r="K66" s="822"/>
    </row>
    <row r="67" spans="1:11" ht="24" thickTop="1" thickBot="1">
      <c r="A67" s="156" t="s">
        <v>628</v>
      </c>
      <c r="B67" s="542" t="s">
        <v>629</v>
      </c>
      <c r="C67" s="548">
        <v>89233</v>
      </c>
      <c r="D67" s="548">
        <v>31536</v>
      </c>
      <c r="E67" s="548">
        <v>191350</v>
      </c>
      <c r="F67" s="548">
        <v>364375</v>
      </c>
      <c r="G67" s="169">
        <v>3.89</v>
      </c>
      <c r="H67" s="169">
        <v>43.59</v>
      </c>
      <c r="I67" s="548">
        <v>48368</v>
      </c>
      <c r="J67" s="825" t="s">
        <v>435</v>
      </c>
      <c r="K67" s="826"/>
    </row>
    <row r="68" spans="1:11" ht="24" thickTop="1" thickBot="1">
      <c r="A68" s="152" t="s">
        <v>630</v>
      </c>
      <c r="B68" s="540" t="s">
        <v>436</v>
      </c>
      <c r="C68" s="547">
        <v>195901</v>
      </c>
      <c r="D68" s="547">
        <v>50260</v>
      </c>
      <c r="E68" s="547">
        <v>367586</v>
      </c>
      <c r="F68" s="547">
        <v>2829480</v>
      </c>
      <c r="G68" s="167">
        <v>0.84</v>
      </c>
      <c r="H68" s="167">
        <v>86.17</v>
      </c>
      <c r="I68" s="547">
        <v>71391</v>
      </c>
      <c r="J68" s="815" t="s">
        <v>437</v>
      </c>
      <c r="K68" s="816"/>
    </row>
    <row r="69" spans="1:11" ht="16.5" thickTop="1" thickBot="1">
      <c r="A69" s="156" t="s">
        <v>631</v>
      </c>
      <c r="B69" s="542" t="s">
        <v>438</v>
      </c>
      <c r="C69" s="548">
        <v>-1783</v>
      </c>
      <c r="D69" s="548">
        <v>2194</v>
      </c>
      <c r="E69" s="548">
        <v>18022</v>
      </c>
      <c r="F69" s="548">
        <v>121685</v>
      </c>
      <c r="G69" s="169">
        <v>12.33</v>
      </c>
      <c r="H69" s="169">
        <v>72.86</v>
      </c>
      <c r="I69" s="548">
        <v>37186</v>
      </c>
      <c r="J69" s="825" t="s">
        <v>439</v>
      </c>
      <c r="K69" s="826"/>
    </row>
    <row r="70" spans="1:11" ht="16.5" thickTop="1" thickBot="1">
      <c r="A70" s="156" t="s">
        <v>632</v>
      </c>
      <c r="B70" s="542" t="s">
        <v>726</v>
      </c>
      <c r="C70" s="548">
        <v>7102</v>
      </c>
      <c r="D70" s="548">
        <v>3814</v>
      </c>
      <c r="E70" s="548">
        <v>63281</v>
      </c>
      <c r="F70" s="548">
        <v>92161</v>
      </c>
      <c r="G70" s="169">
        <v>12.87</v>
      </c>
      <c r="H70" s="169">
        <v>18.47</v>
      </c>
      <c r="I70" s="548">
        <v>22437</v>
      </c>
      <c r="J70" s="347" t="s">
        <v>763</v>
      </c>
      <c r="K70" s="348"/>
    </row>
    <row r="71" spans="1:11" ht="16.5" thickTop="1" thickBot="1">
      <c r="A71" s="152" t="s">
        <v>633</v>
      </c>
      <c r="B71" s="540" t="s">
        <v>440</v>
      </c>
      <c r="C71" s="547">
        <v>78736</v>
      </c>
      <c r="D71" s="547">
        <v>32743</v>
      </c>
      <c r="E71" s="547">
        <v>184149</v>
      </c>
      <c r="F71" s="547">
        <v>387574</v>
      </c>
      <c r="G71" s="167">
        <v>2.85</v>
      </c>
      <c r="H71" s="167">
        <v>49.64</v>
      </c>
      <c r="I71" s="547">
        <v>52897</v>
      </c>
      <c r="J71" s="815" t="s">
        <v>441</v>
      </c>
      <c r="K71" s="816"/>
    </row>
    <row r="72" spans="1:11" ht="24" customHeight="1" thickTop="1" thickBot="1">
      <c r="A72" s="150" t="s">
        <v>471</v>
      </c>
      <c r="B72" s="539" t="s">
        <v>442</v>
      </c>
      <c r="C72" s="548">
        <v>-6828</v>
      </c>
      <c r="D72" s="548">
        <v>71638</v>
      </c>
      <c r="E72" s="548">
        <v>38028</v>
      </c>
      <c r="F72" s="548">
        <v>161350</v>
      </c>
      <c r="G72" s="169">
        <v>1.46</v>
      </c>
      <c r="H72" s="169">
        <v>74.97</v>
      </c>
      <c r="I72" s="548">
        <v>41385</v>
      </c>
      <c r="J72" s="827" t="s">
        <v>443</v>
      </c>
      <c r="K72" s="828"/>
    </row>
    <row r="73" spans="1:11" ht="46.5" thickTop="1" thickBot="1">
      <c r="A73" s="152" t="s">
        <v>634</v>
      </c>
      <c r="B73" s="540" t="s">
        <v>444</v>
      </c>
      <c r="C73" s="547">
        <v>-6828</v>
      </c>
      <c r="D73" s="547">
        <v>71638</v>
      </c>
      <c r="E73" s="547">
        <v>38028</v>
      </c>
      <c r="F73" s="547">
        <v>161350</v>
      </c>
      <c r="G73" s="167">
        <v>1.46</v>
      </c>
      <c r="H73" s="167">
        <v>74.97</v>
      </c>
      <c r="I73" s="547">
        <v>41385</v>
      </c>
      <c r="J73" s="815" t="s">
        <v>445</v>
      </c>
      <c r="K73" s="816"/>
    </row>
    <row r="74" spans="1:11" ht="16.5" thickTop="1" thickBot="1">
      <c r="A74" s="33" t="s">
        <v>635</v>
      </c>
      <c r="B74" s="517" t="s">
        <v>636</v>
      </c>
      <c r="C74" s="547">
        <v>31686</v>
      </c>
      <c r="D74" s="547">
        <v>10690</v>
      </c>
      <c r="E74" s="547">
        <v>101130</v>
      </c>
      <c r="F74" s="547">
        <v>161799</v>
      </c>
      <c r="G74" s="167">
        <v>3.23</v>
      </c>
      <c r="H74" s="167">
        <v>34.270000000000003</v>
      </c>
      <c r="I74" s="547">
        <v>25393</v>
      </c>
      <c r="J74" s="821" t="s">
        <v>447</v>
      </c>
      <c r="K74" s="822"/>
    </row>
    <row r="75" spans="1:11" ht="24" thickTop="1" thickBot="1">
      <c r="A75" s="156" t="s">
        <v>637</v>
      </c>
      <c r="B75" s="542" t="s">
        <v>448</v>
      </c>
      <c r="C75" s="548">
        <v>29897</v>
      </c>
      <c r="D75" s="548">
        <v>9062</v>
      </c>
      <c r="E75" s="548">
        <v>102502</v>
      </c>
      <c r="F75" s="548">
        <v>157941</v>
      </c>
      <c r="G75" s="169">
        <v>2.97</v>
      </c>
      <c r="H75" s="169">
        <v>32.130000000000003</v>
      </c>
      <c r="I75" s="548">
        <v>23723</v>
      </c>
      <c r="J75" s="825" t="s">
        <v>449</v>
      </c>
      <c r="K75" s="826"/>
    </row>
    <row r="76" spans="1:11" ht="16.5" thickTop="1" thickBot="1">
      <c r="A76" s="152" t="s">
        <v>586</v>
      </c>
      <c r="B76" s="540" t="s">
        <v>450</v>
      </c>
      <c r="C76" s="547">
        <v>1789</v>
      </c>
      <c r="D76" s="547">
        <v>1628</v>
      </c>
      <c r="E76" s="547">
        <v>87625</v>
      </c>
      <c r="F76" s="547">
        <v>199789</v>
      </c>
      <c r="G76" s="167">
        <v>5.24</v>
      </c>
      <c r="H76" s="167">
        <v>50.9</v>
      </c>
      <c r="I76" s="547">
        <v>41754</v>
      </c>
      <c r="J76" s="815" t="s">
        <v>452</v>
      </c>
      <c r="K76" s="816"/>
    </row>
    <row r="77" spans="1:11" ht="16.5" thickTop="1" thickBot="1">
      <c r="A77" s="150" t="s">
        <v>638</v>
      </c>
      <c r="B77" s="539" t="s">
        <v>453</v>
      </c>
      <c r="C77" s="548">
        <v>29574</v>
      </c>
      <c r="D77" s="548">
        <v>42657</v>
      </c>
      <c r="E77" s="548">
        <v>270186</v>
      </c>
      <c r="F77" s="548">
        <v>435467</v>
      </c>
      <c r="G77" s="169">
        <v>14.31</v>
      </c>
      <c r="H77" s="169">
        <v>23.64</v>
      </c>
      <c r="I77" s="548">
        <v>131252</v>
      </c>
      <c r="J77" s="827" t="s">
        <v>454</v>
      </c>
      <c r="K77" s="828"/>
    </row>
    <row r="78" spans="1:11" ht="16.5" thickTop="1" thickBot="1">
      <c r="A78" s="152" t="s">
        <v>639</v>
      </c>
      <c r="B78" s="540" t="s">
        <v>455</v>
      </c>
      <c r="C78" s="547">
        <v>24241</v>
      </c>
      <c r="D78" s="547">
        <v>40175</v>
      </c>
      <c r="E78" s="547">
        <v>298506</v>
      </c>
      <c r="F78" s="547">
        <v>490899</v>
      </c>
      <c r="G78" s="167">
        <v>15.29</v>
      </c>
      <c r="H78" s="167">
        <v>23.9</v>
      </c>
      <c r="I78" s="547">
        <v>150467</v>
      </c>
      <c r="J78" s="815" t="s">
        <v>456</v>
      </c>
      <c r="K78" s="816"/>
    </row>
    <row r="79" spans="1:11" ht="16.5" thickTop="1" thickBot="1">
      <c r="A79" s="156" t="s">
        <v>640</v>
      </c>
      <c r="B79" s="542" t="s">
        <v>457</v>
      </c>
      <c r="C79" s="548">
        <v>5333</v>
      </c>
      <c r="D79" s="548">
        <v>2482</v>
      </c>
      <c r="E79" s="548">
        <v>139815</v>
      </c>
      <c r="F79" s="548">
        <v>180287</v>
      </c>
      <c r="G79" s="169">
        <v>1.98</v>
      </c>
      <c r="H79" s="169">
        <v>20.47</v>
      </c>
      <c r="I79" s="548">
        <v>42795</v>
      </c>
      <c r="J79" s="825" t="s">
        <v>458</v>
      </c>
      <c r="K79" s="826"/>
    </row>
    <row r="80" spans="1:11" ht="16.5" thickTop="1" thickBot="1">
      <c r="A80" s="33" t="s">
        <v>544</v>
      </c>
      <c r="B80" s="517" t="s">
        <v>459</v>
      </c>
      <c r="C80" s="547">
        <v>166898</v>
      </c>
      <c r="D80" s="547">
        <v>163860</v>
      </c>
      <c r="E80" s="547">
        <v>80597</v>
      </c>
      <c r="F80" s="547">
        <v>216574</v>
      </c>
      <c r="G80" s="167">
        <v>25</v>
      </c>
      <c r="H80" s="167">
        <v>37.78</v>
      </c>
      <c r="I80" s="547">
        <v>36140</v>
      </c>
      <c r="J80" s="821" t="s">
        <v>460</v>
      </c>
      <c r="K80" s="822"/>
    </row>
    <row r="81" spans="1:11" ht="16.5" thickTop="1" thickBot="1">
      <c r="A81" s="156" t="s">
        <v>641</v>
      </c>
      <c r="B81" s="542" t="s">
        <v>459</v>
      </c>
      <c r="C81" s="548">
        <v>166898</v>
      </c>
      <c r="D81" s="548">
        <v>163860</v>
      </c>
      <c r="E81" s="548">
        <v>80597</v>
      </c>
      <c r="F81" s="548">
        <v>216574</v>
      </c>
      <c r="G81" s="169">
        <v>25</v>
      </c>
      <c r="H81" s="169">
        <v>37.78</v>
      </c>
      <c r="I81" s="548">
        <v>36140</v>
      </c>
      <c r="J81" s="825" t="s">
        <v>461</v>
      </c>
      <c r="K81" s="826"/>
    </row>
    <row r="82" spans="1:11" ht="16.5" thickTop="1" thickBot="1">
      <c r="A82" s="152" t="s">
        <v>360</v>
      </c>
      <c r="B82" s="540" t="s">
        <v>462</v>
      </c>
      <c r="C82" s="547">
        <v>-1287</v>
      </c>
      <c r="D82" s="547">
        <v>7909</v>
      </c>
      <c r="E82" s="547">
        <v>66470</v>
      </c>
      <c r="F82" s="547">
        <v>187604</v>
      </c>
      <c r="G82" s="167">
        <v>5.83</v>
      </c>
      <c r="H82" s="167">
        <v>58.73</v>
      </c>
      <c r="I82" s="547">
        <v>55689</v>
      </c>
      <c r="J82" s="815" t="s">
        <v>463</v>
      </c>
      <c r="K82" s="816"/>
    </row>
    <row r="83" spans="1:11" ht="21" customHeight="1" thickTop="1" thickBot="1">
      <c r="A83" s="156" t="s">
        <v>642</v>
      </c>
      <c r="B83" s="542" t="s">
        <v>464</v>
      </c>
      <c r="C83" s="548">
        <v>-1377</v>
      </c>
      <c r="D83" s="548">
        <v>5192</v>
      </c>
      <c r="E83" s="548">
        <v>80585</v>
      </c>
      <c r="F83" s="548">
        <v>212039</v>
      </c>
      <c r="G83" s="169">
        <v>2.69</v>
      </c>
      <c r="H83" s="169">
        <v>59.3</v>
      </c>
      <c r="I83" s="548">
        <v>64093</v>
      </c>
      <c r="J83" s="825" t="s">
        <v>465</v>
      </c>
      <c r="K83" s="826"/>
    </row>
    <row r="84" spans="1:11" ht="25.5" customHeight="1" thickTop="1" thickBot="1">
      <c r="A84" s="152" t="s">
        <v>643</v>
      </c>
      <c r="B84" s="540" t="s">
        <v>466</v>
      </c>
      <c r="C84" s="547">
        <v>90</v>
      </c>
      <c r="D84" s="547">
        <v>2717</v>
      </c>
      <c r="E84" s="547">
        <v>48029</v>
      </c>
      <c r="F84" s="547">
        <v>155682</v>
      </c>
      <c r="G84" s="167">
        <v>11.42</v>
      </c>
      <c r="H84" s="167">
        <v>57.73</v>
      </c>
      <c r="I84" s="547">
        <v>44531</v>
      </c>
      <c r="J84" s="815" t="s">
        <v>467</v>
      </c>
      <c r="K84" s="816"/>
    </row>
    <row r="85" spans="1:11" ht="16.5" thickTop="1" thickBot="1">
      <c r="A85" s="172" t="s">
        <v>394</v>
      </c>
      <c r="B85" s="549" t="s">
        <v>468</v>
      </c>
      <c r="C85" s="546">
        <v>639531</v>
      </c>
      <c r="D85" s="546">
        <v>87531</v>
      </c>
      <c r="E85" s="546">
        <v>441640</v>
      </c>
      <c r="F85" s="546">
        <v>540230</v>
      </c>
      <c r="G85" s="165">
        <v>8.25</v>
      </c>
      <c r="H85" s="165">
        <v>10</v>
      </c>
      <c r="I85" s="546">
        <v>53210</v>
      </c>
      <c r="J85" s="837" t="s">
        <v>469</v>
      </c>
      <c r="K85" s="838"/>
    </row>
    <row r="86" spans="1:11" ht="16.5" thickTop="1" thickBot="1">
      <c r="A86" s="152" t="s">
        <v>644</v>
      </c>
      <c r="B86" s="540" t="s">
        <v>470</v>
      </c>
      <c r="C86" s="547">
        <v>2157</v>
      </c>
      <c r="D86" s="547">
        <v>2649</v>
      </c>
      <c r="E86" s="547">
        <v>43945</v>
      </c>
      <c r="F86" s="547">
        <v>66324</v>
      </c>
      <c r="G86" s="167">
        <v>15.48</v>
      </c>
      <c r="H86" s="167">
        <v>18.260000000000002</v>
      </c>
      <c r="I86" s="547">
        <v>24084</v>
      </c>
      <c r="J86" s="815" t="s">
        <v>472</v>
      </c>
      <c r="K86" s="816"/>
    </row>
    <row r="87" spans="1:11" ht="15" customHeight="1" thickTop="1" thickBot="1">
      <c r="A87" s="156" t="s">
        <v>645</v>
      </c>
      <c r="B87" s="542" t="s">
        <v>473</v>
      </c>
      <c r="C87" s="548">
        <v>51460</v>
      </c>
      <c r="D87" s="548">
        <v>30610</v>
      </c>
      <c r="E87" s="548">
        <v>72614</v>
      </c>
      <c r="F87" s="548">
        <v>119611</v>
      </c>
      <c r="G87" s="169">
        <v>10.39</v>
      </c>
      <c r="H87" s="169">
        <v>28.9</v>
      </c>
      <c r="I87" s="548">
        <v>26922</v>
      </c>
      <c r="J87" s="825" t="s">
        <v>474</v>
      </c>
      <c r="K87" s="826"/>
    </row>
    <row r="88" spans="1:11" ht="21" customHeight="1" thickTop="1" thickBot="1">
      <c r="A88" s="152" t="s">
        <v>646</v>
      </c>
      <c r="B88" s="540" t="s">
        <v>477</v>
      </c>
      <c r="C88" s="547">
        <v>585914</v>
      </c>
      <c r="D88" s="547">
        <v>54272</v>
      </c>
      <c r="E88" s="547">
        <v>1590321</v>
      </c>
      <c r="F88" s="547">
        <v>1855120</v>
      </c>
      <c r="G88" s="167">
        <v>7.79</v>
      </c>
      <c r="H88" s="167">
        <v>6.49</v>
      </c>
      <c r="I88" s="547">
        <v>136362</v>
      </c>
      <c r="J88" s="815" t="s">
        <v>478</v>
      </c>
      <c r="K88" s="816"/>
    </row>
    <row r="89" spans="1:11" ht="24.75" customHeight="1" thickTop="1" thickBot="1">
      <c r="A89" s="154" t="s">
        <v>479</v>
      </c>
      <c r="B89" s="541" t="s">
        <v>480</v>
      </c>
      <c r="C89" s="548">
        <v>4368031</v>
      </c>
      <c r="D89" s="548">
        <v>1383990</v>
      </c>
      <c r="E89" s="548">
        <v>1297074</v>
      </c>
      <c r="F89" s="548">
        <v>4237180</v>
      </c>
      <c r="G89" s="169">
        <v>2.52</v>
      </c>
      <c r="H89" s="169">
        <v>66.86</v>
      </c>
      <c r="I89" s="548">
        <v>284830</v>
      </c>
      <c r="J89" s="829" t="s">
        <v>481</v>
      </c>
      <c r="K89" s="830"/>
    </row>
    <row r="90" spans="1:11" ht="16.5" thickTop="1" thickBot="1">
      <c r="A90" s="33" t="s">
        <v>647</v>
      </c>
      <c r="B90" s="517" t="s">
        <v>480</v>
      </c>
      <c r="C90" s="547">
        <v>4368031</v>
      </c>
      <c r="D90" s="547">
        <v>1383990</v>
      </c>
      <c r="E90" s="547">
        <v>1297074</v>
      </c>
      <c r="F90" s="547">
        <v>4237180</v>
      </c>
      <c r="G90" s="167">
        <v>2.52</v>
      </c>
      <c r="H90" s="167">
        <v>66.86</v>
      </c>
      <c r="I90" s="547">
        <v>284830</v>
      </c>
      <c r="J90" s="821" t="s">
        <v>482</v>
      </c>
      <c r="K90" s="822"/>
    </row>
    <row r="91" spans="1:11" ht="25.5" thickTop="1" thickBot="1">
      <c r="A91" s="154" t="s">
        <v>483</v>
      </c>
      <c r="B91" s="541" t="s">
        <v>484</v>
      </c>
      <c r="C91" s="548">
        <v>442425</v>
      </c>
      <c r="D91" s="548">
        <v>185863</v>
      </c>
      <c r="E91" s="548">
        <v>266102</v>
      </c>
      <c r="F91" s="548">
        <v>412849</v>
      </c>
      <c r="G91" s="169">
        <v>21.2</v>
      </c>
      <c r="H91" s="169">
        <v>14.35</v>
      </c>
      <c r="I91" s="548">
        <v>74494</v>
      </c>
      <c r="J91" s="829" t="s">
        <v>485</v>
      </c>
      <c r="K91" s="830"/>
    </row>
    <row r="92" spans="1:11" ht="25.5" customHeight="1" thickTop="1" thickBot="1">
      <c r="A92" s="33" t="s">
        <v>387</v>
      </c>
      <c r="B92" s="517" t="s">
        <v>486</v>
      </c>
      <c r="C92" s="547">
        <v>81373</v>
      </c>
      <c r="D92" s="547">
        <v>38243</v>
      </c>
      <c r="E92" s="547">
        <v>187894</v>
      </c>
      <c r="F92" s="547">
        <v>291323</v>
      </c>
      <c r="G92" s="167">
        <v>26.77</v>
      </c>
      <c r="H92" s="167">
        <v>8.73</v>
      </c>
      <c r="I92" s="547">
        <v>55829</v>
      </c>
      <c r="J92" s="821" t="s">
        <v>487</v>
      </c>
      <c r="K92" s="822"/>
    </row>
    <row r="93" spans="1:11" ht="16.5" thickTop="1" thickBot="1">
      <c r="A93" s="156" t="s">
        <v>648</v>
      </c>
      <c r="B93" s="542" t="s">
        <v>486</v>
      </c>
      <c r="C93" s="548">
        <v>81373</v>
      </c>
      <c r="D93" s="548">
        <v>38243</v>
      </c>
      <c r="E93" s="548">
        <v>187894</v>
      </c>
      <c r="F93" s="548">
        <v>291323</v>
      </c>
      <c r="G93" s="169">
        <v>26.77</v>
      </c>
      <c r="H93" s="169">
        <v>8.73</v>
      </c>
      <c r="I93" s="548">
        <v>55829</v>
      </c>
      <c r="J93" s="825" t="s">
        <v>487</v>
      </c>
      <c r="K93" s="826"/>
    </row>
    <row r="94" spans="1:11" ht="24" thickTop="1" thickBot="1">
      <c r="A94" s="33" t="s">
        <v>383</v>
      </c>
      <c r="B94" s="517" t="s">
        <v>488</v>
      </c>
      <c r="C94" s="547">
        <v>244970</v>
      </c>
      <c r="D94" s="547">
        <v>120373</v>
      </c>
      <c r="E94" s="547">
        <v>268454</v>
      </c>
      <c r="F94" s="547">
        <v>445110</v>
      </c>
      <c r="G94" s="167">
        <v>24.02</v>
      </c>
      <c r="H94" s="167">
        <v>15.67</v>
      </c>
      <c r="I94" s="547">
        <v>83942</v>
      </c>
      <c r="J94" s="821" t="s">
        <v>489</v>
      </c>
      <c r="K94" s="822"/>
    </row>
    <row r="95" spans="1:11" ht="16.5" thickTop="1" thickBot="1">
      <c r="A95" s="152" t="s">
        <v>649</v>
      </c>
      <c r="B95" s="540" t="s">
        <v>650</v>
      </c>
      <c r="C95" s="547">
        <v>21729</v>
      </c>
      <c r="D95" s="547">
        <v>21958</v>
      </c>
      <c r="E95" s="547">
        <v>92507</v>
      </c>
      <c r="F95" s="547">
        <v>242294</v>
      </c>
      <c r="G95" s="167">
        <v>39.92</v>
      </c>
      <c r="H95" s="167">
        <v>21.9</v>
      </c>
      <c r="I95" s="547">
        <v>41196</v>
      </c>
      <c r="J95" s="555" t="s">
        <v>651</v>
      </c>
      <c r="K95" s="556"/>
    </row>
    <row r="96" spans="1:11" ht="16.5" thickTop="1" thickBot="1">
      <c r="A96" s="156" t="s">
        <v>652</v>
      </c>
      <c r="B96" s="542" t="s">
        <v>490</v>
      </c>
      <c r="C96" s="548">
        <v>187093</v>
      </c>
      <c r="D96" s="548">
        <v>64370</v>
      </c>
      <c r="E96" s="548">
        <v>455669</v>
      </c>
      <c r="F96" s="548">
        <v>664129</v>
      </c>
      <c r="G96" s="169">
        <v>21.31</v>
      </c>
      <c r="H96" s="169">
        <v>10.08</v>
      </c>
      <c r="I96" s="548">
        <v>114741</v>
      </c>
      <c r="J96" s="825" t="s">
        <v>491</v>
      </c>
      <c r="K96" s="826"/>
    </row>
    <row r="97" spans="1:11" ht="16.5" thickTop="1" thickBot="1">
      <c r="A97" s="152" t="s">
        <v>653</v>
      </c>
      <c r="B97" s="540" t="s">
        <v>492</v>
      </c>
      <c r="C97" s="547">
        <v>35170</v>
      </c>
      <c r="D97" s="547">
        <v>19681</v>
      </c>
      <c r="E97" s="547">
        <v>380553</v>
      </c>
      <c r="F97" s="547">
        <v>498339</v>
      </c>
      <c r="G97" s="167">
        <v>23.51</v>
      </c>
      <c r="H97" s="167">
        <v>0.13</v>
      </c>
      <c r="I97" s="547">
        <v>132089</v>
      </c>
      <c r="J97" s="815" t="s">
        <v>493</v>
      </c>
      <c r="K97" s="816"/>
    </row>
    <row r="98" spans="1:11" ht="16.5" thickTop="1" thickBot="1">
      <c r="A98" s="156" t="s">
        <v>654</v>
      </c>
      <c r="B98" s="542" t="s">
        <v>494</v>
      </c>
      <c r="C98" s="548">
        <v>978</v>
      </c>
      <c r="D98" s="548">
        <v>14364</v>
      </c>
      <c r="E98" s="548">
        <v>119177</v>
      </c>
      <c r="F98" s="548">
        <v>322822</v>
      </c>
      <c r="G98" s="169">
        <v>7.86</v>
      </c>
      <c r="H98" s="169">
        <v>55.22</v>
      </c>
      <c r="I98" s="548">
        <v>75204</v>
      </c>
      <c r="J98" s="825" t="s">
        <v>495</v>
      </c>
      <c r="K98" s="826"/>
    </row>
    <row r="99" spans="1:11" ht="24" thickTop="1" thickBot="1">
      <c r="A99" s="33" t="s">
        <v>451</v>
      </c>
      <c r="B99" s="517" t="s">
        <v>496</v>
      </c>
      <c r="C99" s="547">
        <v>116082</v>
      </c>
      <c r="D99" s="547">
        <v>27247</v>
      </c>
      <c r="E99" s="547">
        <v>400129</v>
      </c>
      <c r="F99" s="547">
        <v>512359</v>
      </c>
      <c r="G99" s="167">
        <v>6.07</v>
      </c>
      <c r="H99" s="167">
        <v>15.83</v>
      </c>
      <c r="I99" s="547">
        <v>72466</v>
      </c>
      <c r="J99" s="821" t="s">
        <v>497</v>
      </c>
      <c r="K99" s="822"/>
    </row>
    <row r="100" spans="1:11" ht="15.75" thickTop="1">
      <c r="A100" s="174" t="s">
        <v>655</v>
      </c>
      <c r="B100" s="550" t="s">
        <v>496</v>
      </c>
      <c r="C100" s="551">
        <v>116082</v>
      </c>
      <c r="D100" s="551">
        <v>27247</v>
      </c>
      <c r="E100" s="551">
        <v>400129</v>
      </c>
      <c r="F100" s="551">
        <v>512359</v>
      </c>
      <c r="G100" s="177">
        <v>6.07</v>
      </c>
      <c r="H100" s="177">
        <v>15.83</v>
      </c>
      <c r="I100" s="551">
        <v>72466</v>
      </c>
      <c r="J100" s="852" t="s">
        <v>497</v>
      </c>
      <c r="K100" s="853"/>
    </row>
    <row r="101" spans="1:11" ht="31.5" customHeight="1">
      <c r="A101" s="773" t="s">
        <v>499</v>
      </c>
      <c r="B101" s="774"/>
      <c r="C101" s="552">
        <v>216450804</v>
      </c>
      <c r="D101" s="553">
        <v>21244661</v>
      </c>
      <c r="E101" s="553">
        <v>1627807</v>
      </c>
      <c r="F101" s="553">
        <v>2311370</v>
      </c>
      <c r="G101" s="178">
        <v>7.2</v>
      </c>
      <c r="H101" s="178">
        <v>22.37</v>
      </c>
      <c r="I101" s="554">
        <v>135030</v>
      </c>
      <c r="J101" s="773" t="s">
        <v>500</v>
      </c>
      <c r="K101" s="774"/>
    </row>
  </sheetData>
  <mergeCells count="112">
    <mergeCell ref="J98:K98"/>
    <mergeCell ref="J99:K99"/>
    <mergeCell ref="J100:K100"/>
    <mergeCell ref="A101:B101"/>
    <mergeCell ref="J101:K101"/>
    <mergeCell ref="J91:K91"/>
    <mergeCell ref="J92:K92"/>
    <mergeCell ref="J93:K93"/>
    <mergeCell ref="J94:K94"/>
    <mergeCell ref="J96:K96"/>
    <mergeCell ref="J97:K97"/>
    <mergeCell ref="J85:K85"/>
    <mergeCell ref="J86:K86"/>
    <mergeCell ref="J87:K87"/>
    <mergeCell ref="J88:K88"/>
    <mergeCell ref="J89:K89"/>
    <mergeCell ref="J90:K90"/>
    <mergeCell ref="J79:K79"/>
    <mergeCell ref="J80:K80"/>
    <mergeCell ref="J81:K81"/>
    <mergeCell ref="J82:K82"/>
    <mergeCell ref="J83:K83"/>
    <mergeCell ref="J84:K84"/>
    <mergeCell ref="J73:K73"/>
    <mergeCell ref="J74:K74"/>
    <mergeCell ref="J75:K75"/>
    <mergeCell ref="J76:K76"/>
    <mergeCell ref="J77:K77"/>
    <mergeCell ref="J78:K78"/>
    <mergeCell ref="J66:K66"/>
    <mergeCell ref="J67:K67"/>
    <mergeCell ref="J68:K68"/>
    <mergeCell ref="J69:K69"/>
    <mergeCell ref="J71:K71"/>
    <mergeCell ref="J72:K72"/>
    <mergeCell ref="J60:K60"/>
    <mergeCell ref="J61:K61"/>
    <mergeCell ref="J62:K62"/>
    <mergeCell ref="J63:K63"/>
    <mergeCell ref="J64:K64"/>
    <mergeCell ref="J65:K65"/>
    <mergeCell ref="J54:K54"/>
    <mergeCell ref="J55:K55"/>
    <mergeCell ref="J56:K56"/>
    <mergeCell ref="J57:K57"/>
    <mergeCell ref="J58:K58"/>
    <mergeCell ref="J59:K59"/>
    <mergeCell ref="J48:K48"/>
    <mergeCell ref="J49:K49"/>
    <mergeCell ref="J50:K50"/>
    <mergeCell ref="J51:K51"/>
    <mergeCell ref="J52:K52"/>
    <mergeCell ref="J53:K53"/>
    <mergeCell ref="J42:K42"/>
    <mergeCell ref="J43:K43"/>
    <mergeCell ref="J44:K44"/>
    <mergeCell ref="J45:K45"/>
    <mergeCell ref="J46:K46"/>
    <mergeCell ref="J47:K47"/>
    <mergeCell ref="J35:K35"/>
    <mergeCell ref="J37:K37"/>
    <mergeCell ref="J38:K38"/>
    <mergeCell ref="J39:K39"/>
    <mergeCell ref="J40:K40"/>
    <mergeCell ref="J41:K41"/>
    <mergeCell ref="J29:K29"/>
    <mergeCell ref="J30:K30"/>
    <mergeCell ref="J31:K31"/>
    <mergeCell ref="J32:K32"/>
    <mergeCell ref="J33:K33"/>
    <mergeCell ref="J34:K34"/>
    <mergeCell ref="J23:K23"/>
    <mergeCell ref="J24:K24"/>
    <mergeCell ref="J25:K25"/>
    <mergeCell ref="J26:K26"/>
    <mergeCell ref="J27:K27"/>
    <mergeCell ref="J28:K28"/>
    <mergeCell ref="J17:K17"/>
    <mergeCell ref="J18:K18"/>
    <mergeCell ref="J19:K19"/>
    <mergeCell ref="J20:K20"/>
    <mergeCell ref="J21:K21"/>
    <mergeCell ref="J22:K22"/>
    <mergeCell ref="J11:K11"/>
    <mergeCell ref="J12:K12"/>
    <mergeCell ref="J13:K13"/>
    <mergeCell ref="J14:K14"/>
    <mergeCell ref="J15:K15"/>
    <mergeCell ref="J16:K16"/>
    <mergeCell ref="H7:H8"/>
    <mergeCell ref="I7:I8"/>
    <mergeCell ref="J7:K10"/>
    <mergeCell ref="A1:K1"/>
    <mergeCell ref="A2:K2"/>
    <mergeCell ref="A3:K3"/>
    <mergeCell ref="A4:K4"/>
    <mergeCell ref="A5:K5"/>
    <mergeCell ref="A6:B6"/>
    <mergeCell ref="C6:I6"/>
    <mergeCell ref="C8:D8"/>
    <mergeCell ref="A9:A10"/>
    <mergeCell ref="E9:E10"/>
    <mergeCell ref="F9:F10"/>
    <mergeCell ref="G9:G10"/>
    <mergeCell ref="H9:H10"/>
    <mergeCell ref="I9:I10"/>
    <mergeCell ref="A7:A8"/>
    <mergeCell ref="B7:B10"/>
    <mergeCell ref="C7:D7"/>
    <mergeCell ref="E7:E8"/>
    <mergeCell ref="F7:F8"/>
    <mergeCell ref="G7:G8"/>
  </mergeCells>
  <printOptions horizontalCentered="1"/>
  <pageMargins left="0" right="0" top="0.196527777777778" bottom="0" header="0.31458333333333299" footer="0.31458333333333299"/>
  <pageSetup paperSize="9" scale="80" orientation="landscape" r:id="rId1"/>
  <rowBreaks count="2" manualBreakCount="2">
    <brk id="41" max="10" man="1"/>
    <brk id="83"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A4"/>
  <sheetViews>
    <sheetView view="pageBreakPreview" zoomScaleNormal="100" zoomScaleSheetLayoutView="100" workbookViewId="0">
      <selection activeCell="A14" sqref="A14"/>
    </sheetView>
  </sheetViews>
  <sheetFormatPr defaultColWidth="8.88671875" defaultRowHeight="12.75"/>
  <cols>
    <col min="1" max="1" width="63.109375" style="1" customWidth="1"/>
    <col min="2" max="16384" width="8.88671875" style="1"/>
  </cols>
  <sheetData>
    <row r="1" spans="1:1" ht="229.5" customHeight="1">
      <c r="A1" s="2" t="s">
        <v>672</v>
      </c>
    </row>
    <row r="3" spans="1:1" ht="24.75" customHeight="1"/>
    <row r="4" spans="1:1" ht="18.75" customHeight="1"/>
  </sheetData>
  <printOptions horizontalCentered="1" verticalCentered="1"/>
  <pageMargins left="0.69930555555555596" right="0.69930555555555596"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2"/>
  <sheetViews>
    <sheetView view="pageBreakPreview" topLeftCell="A79" zoomScaleNormal="100" zoomScaleSheetLayoutView="100" workbookViewId="0">
      <selection activeCell="A14" sqref="A14"/>
    </sheetView>
  </sheetViews>
  <sheetFormatPr defaultColWidth="8.88671875" defaultRowHeight="15.75"/>
  <cols>
    <col min="1" max="1" width="5.77734375" style="107" customWidth="1"/>
    <col min="2" max="2" width="40.6640625" style="55" customWidth="1"/>
    <col min="3" max="3" width="6.77734375" style="140" customWidth="1"/>
    <col min="4" max="5" width="6.77734375" style="56" customWidth="1"/>
    <col min="6" max="6" width="6.77734375" style="140" customWidth="1"/>
    <col min="7" max="8" width="6.77734375" style="56" customWidth="1"/>
    <col min="9" max="9" width="6.77734375" style="140" customWidth="1"/>
    <col min="10" max="11" width="6.77734375" style="56" customWidth="1"/>
    <col min="12" max="12" width="40.6640625" style="57" customWidth="1"/>
    <col min="13" max="13" width="5.77734375" style="57" customWidth="1"/>
    <col min="14" max="16384" width="8.88671875" style="57"/>
  </cols>
  <sheetData>
    <row r="1" spans="1:13" s="53" customFormat="1" ht="15">
      <c r="A1" s="803"/>
      <c r="B1" s="803"/>
      <c r="C1" s="803"/>
      <c r="D1" s="803"/>
      <c r="E1" s="803"/>
      <c r="F1" s="803"/>
      <c r="G1" s="803"/>
      <c r="H1" s="803"/>
      <c r="I1" s="803"/>
      <c r="J1" s="803"/>
      <c r="K1" s="803"/>
      <c r="L1" s="803"/>
      <c r="M1" s="803"/>
    </row>
    <row r="2" spans="1:13" customFormat="1" ht="20.25">
      <c r="A2" s="720" t="s">
        <v>673</v>
      </c>
      <c r="B2" s="720"/>
      <c r="C2" s="720"/>
      <c r="D2" s="720"/>
      <c r="E2" s="720"/>
      <c r="F2" s="720"/>
      <c r="G2" s="720"/>
      <c r="H2" s="720"/>
      <c r="I2" s="720"/>
      <c r="J2" s="720"/>
      <c r="K2" s="720"/>
      <c r="L2" s="720"/>
      <c r="M2" s="720"/>
    </row>
    <row r="3" spans="1:13" customFormat="1" ht="20.25">
      <c r="A3" s="720" t="s">
        <v>289</v>
      </c>
      <c r="B3" s="720"/>
      <c r="C3" s="720"/>
      <c r="D3" s="720"/>
      <c r="E3" s="720"/>
      <c r="F3" s="720"/>
      <c r="G3" s="720"/>
      <c r="H3" s="720"/>
      <c r="I3" s="720"/>
      <c r="J3" s="720"/>
      <c r="K3" s="720"/>
      <c r="L3" s="720"/>
      <c r="M3" s="720"/>
    </row>
    <row r="4" spans="1:13" customFormat="1">
      <c r="A4" s="804" t="s">
        <v>674</v>
      </c>
      <c r="B4" s="804"/>
      <c r="C4" s="804"/>
      <c r="D4" s="804"/>
      <c r="E4" s="804"/>
      <c r="F4" s="804"/>
      <c r="G4" s="804"/>
      <c r="H4" s="804"/>
      <c r="I4" s="804"/>
      <c r="J4" s="804"/>
      <c r="K4" s="804"/>
      <c r="L4" s="804"/>
      <c r="M4" s="804"/>
    </row>
    <row r="5" spans="1:13" customFormat="1">
      <c r="A5" s="804" t="s">
        <v>291</v>
      </c>
      <c r="B5" s="804"/>
      <c r="C5" s="804"/>
      <c r="D5" s="804"/>
      <c r="E5" s="804"/>
      <c r="F5" s="804"/>
      <c r="G5" s="804"/>
      <c r="H5" s="804"/>
      <c r="I5" s="804"/>
      <c r="J5" s="804"/>
      <c r="K5" s="804"/>
      <c r="L5" s="804"/>
      <c r="M5" s="804"/>
    </row>
    <row r="6" spans="1:13">
      <c r="A6" s="845" t="s">
        <v>675</v>
      </c>
      <c r="B6" s="845"/>
      <c r="C6" s="846">
        <v>2017</v>
      </c>
      <c r="D6" s="846"/>
      <c r="E6" s="846"/>
      <c r="F6" s="846"/>
      <c r="G6" s="846"/>
      <c r="H6" s="846"/>
      <c r="I6" s="846"/>
      <c r="J6" s="846"/>
      <c r="K6" s="846"/>
      <c r="L6" s="147"/>
      <c r="M6" s="71" t="s">
        <v>676</v>
      </c>
    </row>
    <row r="7" spans="1:13" ht="15">
      <c r="A7" s="775" t="s">
        <v>294</v>
      </c>
      <c r="B7" s="862" t="s">
        <v>295</v>
      </c>
      <c r="C7" s="920" t="s">
        <v>500</v>
      </c>
      <c r="D7" s="920"/>
      <c r="E7" s="920"/>
      <c r="F7" s="920" t="s">
        <v>513</v>
      </c>
      <c r="G7" s="920"/>
      <c r="H7" s="920"/>
      <c r="I7" s="920" t="s">
        <v>514</v>
      </c>
      <c r="J7" s="920"/>
      <c r="K7" s="920"/>
      <c r="L7" s="871" t="s">
        <v>510</v>
      </c>
      <c r="M7" s="871"/>
    </row>
    <row r="8" spans="1:13" ht="15">
      <c r="A8" s="776"/>
      <c r="B8" s="863"/>
      <c r="C8" s="921" t="s">
        <v>498</v>
      </c>
      <c r="D8" s="921"/>
      <c r="E8" s="921"/>
      <c r="F8" s="921" t="s">
        <v>515</v>
      </c>
      <c r="G8" s="921"/>
      <c r="H8" s="921"/>
      <c r="I8" s="921" t="s">
        <v>516</v>
      </c>
      <c r="J8" s="921"/>
      <c r="K8" s="921"/>
      <c r="L8" s="904"/>
      <c r="M8" s="904"/>
    </row>
    <row r="9" spans="1:13" ht="15">
      <c r="A9" s="776"/>
      <c r="B9" s="863"/>
      <c r="C9" s="141" t="s">
        <v>500</v>
      </c>
      <c r="D9" s="141" t="s">
        <v>677</v>
      </c>
      <c r="E9" s="141" t="s">
        <v>678</v>
      </c>
      <c r="F9" s="141" t="s">
        <v>500</v>
      </c>
      <c r="G9" s="141" t="s">
        <v>677</v>
      </c>
      <c r="H9" s="141" t="s">
        <v>678</v>
      </c>
      <c r="I9" s="141" t="s">
        <v>500</v>
      </c>
      <c r="J9" s="141" t="s">
        <v>677</v>
      </c>
      <c r="K9" s="141" t="s">
        <v>678</v>
      </c>
      <c r="L9" s="904"/>
      <c r="M9" s="904"/>
    </row>
    <row r="10" spans="1:13" ht="15">
      <c r="A10" s="777"/>
      <c r="B10" s="864"/>
      <c r="C10" s="138" t="s">
        <v>498</v>
      </c>
      <c r="D10" s="142" t="s">
        <v>679</v>
      </c>
      <c r="E10" s="142" t="s">
        <v>680</v>
      </c>
      <c r="F10" s="138" t="s">
        <v>498</v>
      </c>
      <c r="G10" s="142" t="s">
        <v>679</v>
      </c>
      <c r="H10" s="142" t="s">
        <v>680</v>
      </c>
      <c r="I10" s="138" t="s">
        <v>498</v>
      </c>
      <c r="J10" s="142" t="s">
        <v>679</v>
      </c>
      <c r="K10" s="142" t="s">
        <v>680</v>
      </c>
      <c r="L10" s="905"/>
      <c r="M10" s="905"/>
    </row>
    <row r="11" spans="1:13" s="3" customFormat="1" ht="13.9" customHeight="1">
      <c r="A11" s="7" t="s">
        <v>305</v>
      </c>
      <c r="B11" s="8" t="s">
        <v>306</v>
      </c>
      <c r="C11" s="94">
        <f>+E11+D11</f>
        <v>36137</v>
      </c>
      <c r="D11" s="23">
        <f>+J11+G11</f>
        <v>2767</v>
      </c>
      <c r="E11" s="23">
        <f>+K11+H11</f>
        <v>33370</v>
      </c>
      <c r="F11" s="94">
        <f>+H11+G11</f>
        <v>30743</v>
      </c>
      <c r="G11" s="23">
        <f>+G12+G13+G15</f>
        <v>1549</v>
      </c>
      <c r="H11" s="23">
        <f>+H12+H13+H15</f>
        <v>29194</v>
      </c>
      <c r="I11" s="94">
        <f>+K11+J11</f>
        <v>5394</v>
      </c>
      <c r="J11" s="23">
        <f>+J12+J13+J15</f>
        <v>1218</v>
      </c>
      <c r="K11" s="23">
        <f>+K12+K13+K15</f>
        <v>4176</v>
      </c>
      <c r="L11" s="799" t="s">
        <v>308</v>
      </c>
      <c r="M11" s="800"/>
    </row>
    <row r="12" spans="1:13" s="3" customFormat="1" ht="13.9" customHeight="1">
      <c r="A12" s="143" t="s">
        <v>309</v>
      </c>
      <c r="B12" s="12" t="s">
        <v>310</v>
      </c>
      <c r="C12" s="95">
        <f t="shared" ref="C12:C76" si="0">+E12+D12</f>
        <v>16124</v>
      </c>
      <c r="D12" s="13">
        <f t="shared" ref="D12:D76" si="1">+J12+G12</f>
        <v>2355</v>
      </c>
      <c r="E12" s="13">
        <f t="shared" ref="E12:E76" si="2">+K12+H12</f>
        <v>13769</v>
      </c>
      <c r="F12" s="95">
        <f t="shared" ref="F12:F76" si="3">+H12+G12</f>
        <v>10929</v>
      </c>
      <c r="G12" s="13">
        <v>1183</v>
      </c>
      <c r="H12" s="13">
        <v>9746</v>
      </c>
      <c r="I12" s="95">
        <f t="shared" ref="I12:I76" si="4">+K12+J12</f>
        <v>5195</v>
      </c>
      <c r="J12" s="13">
        <v>1172</v>
      </c>
      <c r="K12" s="13">
        <v>4023</v>
      </c>
      <c r="L12" s="922" t="s">
        <v>312</v>
      </c>
      <c r="M12" s="923"/>
    </row>
    <row r="13" spans="1:13" s="3" customFormat="1" ht="13.9" customHeight="1">
      <c r="A13" s="144" t="s">
        <v>313</v>
      </c>
      <c r="B13" s="16" t="s">
        <v>314</v>
      </c>
      <c r="C13" s="96">
        <f t="shared" si="0"/>
        <v>2339</v>
      </c>
      <c r="D13" s="17">
        <f t="shared" si="1"/>
        <v>57</v>
      </c>
      <c r="E13" s="17">
        <f t="shared" si="2"/>
        <v>2282</v>
      </c>
      <c r="F13" s="96">
        <f t="shared" si="3"/>
        <v>2320</v>
      </c>
      <c r="G13" s="17">
        <v>55</v>
      </c>
      <c r="H13" s="17">
        <v>2265</v>
      </c>
      <c r="I13" s="96">
        <f t="shared" si="4"/>
        <v>19</v>
      </c>
      <c r="J13" s="17">
        <v>2</v>
      </c>
      <c r="K13" s="17">
        <v>17</v>
      </c>
      <c r="L13" s="924" t="s">
        <v>316</v>
      </c>
      <c r="M13" s="925"/>
    </row>
    <row r="14" spans="1:13" ht="13.9" customHeight="1">
      <c r="A14" s="145" t="s">
        <v>317</v>
      </c>
      <c r="B14" s="20" t="s">
        <v>318</v>
      </c>
      <c r="C14" s="95">
        <v>2339</v>
      </c>
      <c r="D14" s="13">
        <v>57</v>
      </c>
      <c r="E14" s="13">
        <v>2282</v>
      </c>
      <c r="F14" s="95">
        <v>2320</v>
      </c>
      <c r="G14" s="13">
        <v>55</v>
      </c>
      <c r="H14" s="13">
        <v>2265</v>
      </c>
      <c r="I14" s="95">
        <v>19</v>
      </c>
      <c r="J14" s="13">
        <v>2</v>
      </c>
      <c r="K14" s="13">
        <v>17</v>
      </c>
      <c r="L14" s="900" t="s">
        <v>319</v>
      </c>
      <c r="M14" s="901"/>
    </row>
    <row r="15" spans="1:13" s="3" customFormat="1" ht="13.9" customHeight="1">
      <c r="A15" s="146" t="s">
        <v>320</v>
      </c>
      <c r="B15" s="22" t="s">
        <v>321</v>
      </c>
      <c r="C15" s="94">
        <f t="shared" si="0"/>
        <v>17674</v>
      </c>
      <c r="D15" s="23">
        <f t="shared" si="1"/>
        <v>355</v>
      </c>
      <c r="E15" s="23">
        <f t="shared" si="2"/>
        <v>17319</v>
      </c>
      <c r="F15" s="94">
        <f t="shared" si="3"/>
        <v>17494</v>
      </c>
      <c r="G15" s="23">
        <v>311</v>
      </c>
      <c r="H15" s="23">
        <v>17183</v>
      </c>
      <c r="I15" s="94">
        <f t="shared" si="4"/>
        <v>180</v>
      </c>
      <c r="J15" s="23">
        <v>44</v>
      </c>
      <c r="K15" s="23">
        <v>136</v>
      </c>
      <c r="L15" s="799" t="s">
        <v>322</v>
      </c>
      <c r="M15" s="800"/>
    </row>
    <row r="16" spans="1:13" s="3" customFormat="1" ht="13.9" customHeight="1">
      <c r="A16" s="145" t="s">
        <v>323</v>
      </c>
      <c r="B16" s="20" t="s">
        <v>324</v>
      </c>
      <c r="C16" s="97">
        <v>17674</v>
      </c>
      <c r="D16" s="25">
        <v>355</v>
      </c>
      <c r="E16" s="25">
        <v>17319</v>
      </c>
      <c r="F16" s="97">
        <v>17494</v>
      </c>
      <c r="G16" s="25">
        <v>311</v>
      </c>
      <c r="H16" s="25">
        <v>17183</v>
      </c>
      <c r="I16" s="97">
        <v>180</v>
      </c>
      <c r="J16" s="25">
        <v>44</v>
      </c>
      <c r="K16" s="25">
        <v>136</v>
      </c>
      <c r="L16" s="900" t="s">
        <v>325</v>
      </c>
      <c r="M16" s="901"/>
    </row>
    <row r="17" spans="1:13" ht="13.9" customHeight="1">
      <c r="A17" s="7" t="s">
        <v>326</v>
      </c>
      <c r="B17" s="8" t="s">
        <v>327</v>
      </c>
      <c r="C17" s="96">
        <f t="shared" si="0"/>
        <v>123147</v>
      </c>
      <c r="D17" s="17">
        <f t="shared" si="1"/>
        <v>2021</v>
      </c>
      <c r="E17" s="17">
        <f t="shared" si="2"/>
        <v>121126</v>
      </c>
      <c r="F17" s="96">
        <f t="shared" si="3"/>
        <v>120627</v>
      </c>
      <c r="G17" s="17">
        <f>+G18+G27+G30+G33+G37+G39+G41+G44+G47+G48+G49+G51+G54+G60+G61+G66+G72+G74+G77+G80+G82+G85</f>
        <v>1724</v>
      </c>
      <c r="H17" s="17">
        <f>+H18+H27+H30+H33+H37+H39+H41+H44+H47+H48+H49+H51+H54+H60+H61+H66+H72+H74+H77+H80+H82+H85</f>
        <v>118903</v>
      </c>
      <c r="I17" s="96">
        <f t="shared" si="4"/>
        <v>2520</v>
      </c>
      <c r="J17" s="17">
        <f>+J18+J27+J30+J33+J37+J39+J41+J44+J47+J48+J49+J51+J54+J60+J61+J66+J72+J74+J77+J80+J82+J85</f>
        <v>297</v>
      </c>
      <c r="K17" s="17">
        <f>+K18+K27+K30+K33+K37+K39+K41+K44+K47+K48+K49+K51+K54+K60+K61+K66+K72+K74+K77+K80+K82+K85</f>
        <v>2223</v>
      </c>
      <c r="L17" s="799" t="s">
        <v>328</v>
      </c>
      <c r="M17" s="800"/>
    </row>
    <row r="18" spans="1:13" ht="13.9" customHeight="1">
      <c r="A18" s="11">
        <v>10</v>
      </c>
      <c r="B18" s="12" t="s">
        <v>329</v>
      </c>
      <c r="C18" s="95">
        <f t="shared" si="0"/>
        <v>9421</v>
      </c>
      <c r="D18" s="13">
        <f t="shared" si="1"/>
        <v>492</v>
      </c>
      <c r="E18" s="13">
        <f t="shared" si="2"/>
        <v>8929</v>
      </c>
      <c r="F18" s="95">
        <f t="shared" si="3"/>
        <v>9382</v>
      </c>
      <c r="G18" s="13">
        <f>+G19+G20+G21+G22+G23+G24+G25+G26</f>
        <v>490</v>
      </c>
      <c r="H18" s="13">
        <f>+H19+H20+H21+H22+H23+H24+H25+H26</f>
        <v>8892</v>
      </c>
      <c r="I18" s="95">
        <f t="shared" si="4"/>
        <v>39</v>
      </c>
      <c r="J18" s="13">
        <f>+J19+J20+J21+J22+J23+J24+J25+J26</f>
        <v>2</v>
      </c>
      <c r="K18" s="13">
        <f>+K19+K20+K21+K22+K23+K24+K25+K26</f>
        <v>37</v>
      </c>
      <c r="L18" s="767" t="s">
        <v>330</v>
      </c>
      <c r="M18" s="768"/>
    </row>
    <row r="19" spans="1:13" ht="13.9" customHeight="1">
      <c r="A19" s="27">
        <v>1010</v>
      </c>
      <c r="B19" s="28" t="s">
        <v>331</v>
      </c>
      <c r="C19" s="96">
        <f t="shared" si="0"/>
        <v>102</v>
      </c>
      <c r="D19" s="17">
        <f t="shared" si="1"/>
        <v>1</v>
      </c>
      <c r="E19" s="17">
        <f t="shared" si="2"/>
        <v>101</v>
      </c>
      <c r="F19" s="96">
        <f t="shared" si="3"/>
        <v>98</v>
      </c>
      <c r="G19" s="17">
        <v>0</v>
      </c>
      <c r="H19" s="17">
        <v>98</v>
      </c>
      <c r="I19" s="96">
        <f t="shared" si="4"/>
        <v>4</v>
      </c>
      <c r="J19" s="17">
        <v>1</v>
      </c>
      <c r="K19" s="17">
        <v>3</v>
      </c>
      <c r="L19" s="769" t="s">
        <v>332</v>
      </c>
      <c r="M19" s="770"/>
    </row>
    <row r="20" spans="1:13" ht="13.9" customHeight="1">
      <c r="A20" s="19">
        <v>1030</v>
      </c>
      <c r="B20" s="20" t="s">
        <v>333</v>
      </c>
      <c r="C20" s="95">
        <f t="shared" si="0"/>
        <v>267</v>
      </c>
      <c r="D20" s="13">
        <f t="shared" si="1"/>
        <v>4</v>
      </c>
      <c r="E20" s="13">
        <f t="shared" si="2"/>
        <v>263</v>
      </c>
      <c r="F20" s="95">
        <f t="shared" si="3"/>
        <v>263</v>
      </c>
      <c r="G20" s="13">
        <v>4</v>
      </c>
      <c r="H20" s="13">
        <v>259</v>
      </c>
      <c r="I20" s="95">
        <f t="shared" si="4"/>
        <v>4</v>
      </c>
      <c r="J20" s="13" t="s">
        <v>311</v>
      </c>
      <c r="K20" s="13">
        <v>4</v>
      </c>
      <c r="L20" s="900" t="s">
        <v>334</v>
      </c>
      <c r="M20" s="901"/>
    </row>
    <row r="21" spans="1:13" ht="13.9" customHeight="1">
      <c r="A21" s="27">
        <v>1050</v>
      </c>
      <c r="B21" s="28" t="s">
        <v>335</v>
      </c>
      <c r="C21" s="96">
        <f t="shared" si="0"/>
        <v>2059</v>
      </c>
      <c r="D21" s="17">
        <f t="shared" si="1"/>
        <v>15</v>
      </c>
      <c r="E21" s="17">
        <f t="shared" si="2"/>
        <v>2044</v>
      </c>
      <c r="F21" s="96">
        <f t="shared" si="3"/>
        <v>2056</v>
      </c>
      <c r="G21" s="17">
        <v>15</v>
      </c>
      <c r="H21" s="17">
        <v>2041</v>
      </c>
      <c r="I21" s="96">
        <f t="shared" si="4"/>
        <v>3</v>
      </c>
      <c r="J21" s="17">
        <v>0</v>
      </c>
      <c r="K21" s="17">
        <v>3</v>
      </c>
      <c r="L21" s="769" t="s">
        <v>336</v>
      </c>
      <c r="M21" s="770"/>
    </row>
    <row r="22" spans="1:13" ht="13.9" customHeight="1">
      <c r="A22" s="19">
        <v>1061</v>
      </c>
      <c r="B22" s="20" t="s">
        <v>337</v>
      </c>
      <c r="C22" s="95">
        <f t="shared" si="0"/>
        <v>1678</v>
      </c>
      <c r="D22" s="13">
        <f t="shared" si="1"/>
        <v>5</v>
      </c>
      <c r="E22" s="13">
        <f t="shared" si="2"/>
        <v>1673</v>
      </c>
      <c r="F22" s="95">
        <f t="shared" si="3"/>
        <v>1673</v>
      </c>
      <c r="G22" s="13">
        <v>5</v>
      </c>
      <c r="H22" s="13">
        <v>1668</v>
      </c>
      <c r="I22" s="95">
        <f t="shared" si="4"/>
        <v>5</v>
      </c>
      <c r="J22" s="13" t="s">
        <v>311</v>
      </c>
      <c r="K22" s="13">
        <v>5</v>
      </c>
      <c r="L22" s="900" t="s">
        <v>338</v>
      </c>
      <c r="M22" s="901"/>
    </row>
    <row r="23" spans="1:13" ht="13.9" customHeight="1">
      <c r="A23" s="27">
        <v>1071</v>
      </c>
      <c r="B23" s="28" t="s">
        <v>339</v>
      </c>
      <c r="C23" s="96">
        <f t="shared" si="0"/>
        <v>4604</v>
      </c>
      <c r="D23" s="17">
        <f t="shared" si="1"/>
        <v>399</v>
      </c>
      <c r="E23" s="17">
        <f t="shared" si="2"/>
        <v>4205</v>
      </c>
      <c r="F23" s="96">
        <f t="shared" si="3"/>
        <v>4592</v>
      </c>
      <c r="G23" s="17">
        <v>399</v>
      </c>
      <c r="H23" s="17">
        <v>4193</v>
      </c>
      <c r="I23" s="96">
        <f t="shared" si="4"/>
        <v>12</v>
      </c>
      <c r="J23" s="17" t="s">
        <v>311</v>
      </c>
      <c r="K23" s="17">
        <v>12</v>
      </c>
      <c r="L23" s="769" t="s">
        <v>340</v>
      </c>
      <c r="M23" s="770"/>
    </row>
    <row r="24" spans="1:13" ht="13.9" customHeight="1">
      <c r="A24" s="19">
        <v>1073</v>
      </c>
      <c r="B24" s="20" t="s">
        <v>341</v>
      </c>
      <c r="C24" s="95">
        <f t="shared" si="0"/>
        <v>293</v>
      </c>
      <c r="D24" s="13">
        <f t="shared" si="1"/>
        <v>47</v>
      </c>
      <c r="E24" s="13">
        <f t="shared" si="2"/>
        <v>246</v>
      </c>
      <c r="F24" s="95">
        <f t="shared" si="3"/>
        <v>285</v>
      </c>
      <c r="G24" s="13">
        <v>46</v>
      </c>
      <c r="H24" s="13">
        <v>239</v>
      </c>
      <c r="I24" s="95">
        <f t="shared" si="4"/>
        <v>8</v>
      </c>
      <c r="J24" s="13">
        <v>1</v>
      </c>
      <c r="K24" s="13">
        <v>7</v>
      </c>
      <c r="L24" s="900" t="s">
        <v>343</v>
      </c>
      <c r="M24" s="901"/>
    </row>
    <row r="25" spans="1:13" s="3" customFormat="1" ht="13.9" customHeight="1">
      <c r="A25" s="27">
        <v>1079</v>
      </c>
      <c r="B25" s="28" t="s">
        <v>344</v>
      </c>
      <c r="C25" s="96">
        <f t="shared" si="0"/>
        <v>354</v>
      </c>
      <c r="D25" s="17">
        <f t="shared" si="1"/>
        <v>20</v>
      </c>
      <c r="E25" s="17">
        <f t="shared" si="2"/>
        <v>334</v>
      </c>
      <c r="F25" s="96">
        <f t="shared" si="3"/>
        <v>353</v>
      </c>
      <c r="G25" s="17">
        <v>20</v>
      </c>
      <c r="H25" s="17">
        <v>333</v>
      </c>
      <c r="I25" s="96">
        <f t="shared" si="4"/>
        <v>1</v>
      </c>
      <c r="J25" s="17" t="s">
        <v>311</v>
      </c>
      <c r="K25" s="17">
        <v>1</v>
      </c>
      <c r="L25" s="769" t="s">
        <v>346</v>
      </c>
      <c r="M25" s="770"/>
    </row>
    <row r="26" spans="1:13" ht="13.9" customHeight="1">
      <c r="A26" s="19">
        <v>1080</v>
      </c>
      <c r="B26" s="20" t="s">
        <v>347</v>
      </c>
      <c r="C26" s="95">
        <f t="shared" si="0"/>
        <v>64</v>
      </c>
      <c r="D26" s="13">
        <f t="shared" si="1"/>
        <v>1</v>
      </c>
      <c r="E26" s="13">
        <f t="shared" si="2"/>
        <v>63</v>
      </c>
      <c r="F26" s="95">
        <f t="shared" si="3"/>
        <v>62</v>
      </c>
      <c r="G26" s="13" t="s">
        <v>315</v>
      </c>
      <c r="H26" s="13">
        <v>61</v>
      </c>
      <c r="I26" s="95">
        <f t="shared" si="4"/>
        <v>2</v>
      </c>
      <c r="J26" s="13" t="s">
        <v>311</v>
      </c>
      <c r="K26" s="13" t="s">
        <v>25</v>
      </c>
      <c r="L26" s="900" t="s">
        <v>348</v>
      </c>
      <c r="M26" s="901"/>
    </row>
    <row r="27" spans="1:13" ht="13.9" customHeight="1">
      <c r="A27" s="15">
        <v>11</v>
      </c>
      <c r="B27" s="16" t="s">
        <v>349</v>
      </c>
      <c r="C27" s="96">
        <f t="shared" si="0"/>
        <v>2920</v>
      </c>
      <c r="D27" s="17">
        <f t="shared" si="1"/>
        <v>72</v>
      </c>
      <c r="E27" s="17">
        <f t="shared" si="2"/>
        <v>2848</v>
      </c>
      <c r="F27" s="96">
        <f t="shared" si="3"/>
        <v>2915</v>
      </c>
      <c r="G27" s="17">
        <f>+G28+G29</f>
        <v>72</v>
      </c>
      <c r="H27" s="17">
        <f>+H28+H29</f>
        <v>2843</v>
      </c>
      <c r="I27" s="96">
        <f t="shared" si="4"/>
        <v>5</v>
      </c>
      <c r="J27" s="17">
        <f>+J28+J29</f>
        <v>0</v>
      </c>
      <c r="K27" s="17">
        <f>+K28+K29</f>
        <v>5</v>
      </c>
      <c r="L27" s="790" t="s">
        <v>350</v>
      </c>
      <c r="M27" s="791"/>
    </row>
    <row r="28" spans="1:13" s="3" customFormat="1" ht="22.15" customHeight="1">
      <c r="A28" s="19">
        <v>1105</v>
      </c>
      <c r="B28" s="20" t="s">
        <v>351</v>
      </c>
      <c r="C28" s="95">
        <f t="shared" si="0"/>
        <v>719</v>
      </c>
      <c r="D28" s="13">
        <f t="shared" si="1"/>
        <v>15</v>
      </c>
      <c r="E28" s="13">
        <f t="shared" si="2"/>
        <v>704</v>
      </c>
      <c r="F28" s="95">
        <f t="shared" si="3"/>
        <v>719</v>
      </c>
      <c r="G28" s="13">
        <v>15</v>
      </c>
      <c r="H28" s="13">
        <v>704</v>
      </c>
      <c r="I28" s="95">
        <f t="shared" si="4"/>
        <v>0</v>
      </c>
      <c r="J28" s="13" t="s">
        <v>311</v>
      </c>
      <c r="K28" s="13" t="s">
        <v>311</v>
      </c>
      <c r="L28" s="900" t="s">
        <v>352</v>
      </c>
      <c r="M28" s="901"/>
    </row>
    <row r="29" spans="1:13" ht="13.9" customHeight="1">
      <c r="A29" s="27">
        <v>1106</v>
      </c>
      <c r="B29" s="28" t="s">
        <v>353</v>
      </c>
      <c r="C29" s="98">
        <f t="shared" si="0"/>
        <v>2201</v>
      </c>
      <c r="D29" s="31">
        <f t="shared" si="1"/>
        <v>57</v>
      </c>
      <c r="E29" s="31">
        <f t="shared" si="2"/>
        <v>2144</v>
      </c>
      <c r="F29" s="98">
        <f t="shared" si="3"/>
        <v>2196</v>
      </c>
      <c r="G29" s="31">
        <v>57</v>
      </c>
      <c r="H29" s="31">
        <v>2139</v>
      </c>
      <c r="I29" s="98">
        <f t="shared" si="4"/>
        <v>5</v>
      </c>
      <c r="J29" s="31" t="s">
        <v>311</v>
      </c>
      <c r="K29" s="31">
        <v>5</v>
      </c>
      <c r="L29" s="769" t="s">
        <v>354</v>
      </c>
      <c r="M29" s="770"/>
    </row>
    <row r="30" spans="1:13" ht="13.9" customHeight="1">
      <c r="A30" s="11">
        <v>13</v>
      </c>
      <c r="B30" s="12" t="s">
        <v>355</v>
      </c>
      <c r="C30" s="95">
        <f t="shared" si="0"/>
        <v>595</v>
      </c>
      <c r="D30" s="13">
        <f t="shared" si="1"/>
        <v>3</v>
      </c>
      <c r="E30" s="13">
        <f t="shared" si="2"/>
        <v>592</v>
      </c>
      <c r="F30" s="95">
        <f t="shared" si="3"/>
        <v>582</v>
      </c>
      <c r="G30" s="13">
        <f>+G31+G32</f>
        <v>3</v>
      </c>
      <c r="H30" s="13">
        <f>+H31+H32</f>
        <v>579</v>
      </c>
      <c r="I30" s="95">
        <f t="shared" si="4"/>
        <v>13</v>
      </c>
      <c r="J30" s="13">
        <f>+J31+J32</f>
        <v>0</v>
      </c>
      <c r="K30" s="13">
        <f>+K31+K32</f>
        <v>13</v>
      </c>
      <c r="L30" s="767" t="s">
        <v>356</v>
      </c>
      <c r="M30" s="768"/>
    </row>
    <row r="31" spans="1:13" s="3" customFormat="1" ht="13.9" customHeight="1">
      <c r="A31" s="27">
        <v>1392</v>
      </c>
      <c r="B31" s="28" t="s">
        <v>357</v>
      </c>
      <c r="C31" s="96">
        <f t="shared" si="0"/>
        <v>554</v>
      </c>
      <c r="D31" s="17">
        <f t="shared" si="1"/>
        <v>2</v>
      </c>
      <c r="E31" s="17">
        <f t="shared" si="2"/>
        <v>552</v>
      </c>
      <c r="F31" s="96">
        <f t="shared" si="3"/>
        <v>543</v>
      </c>
      <c r="G31" s="17">
        <v>2</v>
      </c>
      <c r="H31" s="17">
        <v>541</v>
      </c>
      <c r="I31" s="96">
        <f t="shared" si="4"/>
        <v>11</v>
      </c>
      <c r="J31" s="17" t="s">
        <v>311</v>
      </c>
      <c r="K31" s="17">
        <v>11</v>
      </c>
      <c r="L31" s="769" t="s">
        <v>358</v>
      </c>
      <c r="M31" s="770"/>
    </row>
    <row r="32" spans="1:13" ht="13.9" customHeight="1">
      <c r="A32" s="19">
        <v>1393</v>
      </c>
      <c r="B32" s="20" t="s">
        <v>359</v>
      </c>
      <c r="C32" s="95">
        <f t="shared" si="0"/>
        <v>41</v>
      </c>
      <c r="D32" s="13">
        <f t="shared" si="1"/>
        <v>1</v>
      </c>
      <c r="E32" s="13">
        <f t="shared" si="2"/>
        <v>40</v>
      </c>
      <c r="F32" s="95">
        <f t="shared" si="3"/>
        <v>39</v>
      </c>
      <c r="G32" s="13">
        <v>1</v>
      </c>
      <c r="H32" s="13">
        <v>38</v>
      </c>
      <c r="I32" s="95">
        <f t="shared" si="4"/>
        <v>2</v>
      </c>
      <c r="J32" s="13" t="s">
        <v>311</v>
      </c>
      <c r="K32" s="13" t="s">
        <v>25</v>
      </c>
      <c r="L32" s="900" t="s">
        <v>361</v>
      </c>
      <c r="M32" s="901"/>
    </row>
    <row r="33" spans="1:13" ht="13.9" customHeight="1">
      <c r="A33" s="15">
        <v>14</v>
      </c>
      <c r="B33" s="16" t="s">
        <v>362</v>
      </c>
      <c r="C33" s="96">
        <f t="shared" si="0"/>
        <v>12550</v>
      </c>
      <c r="D33" s="17">
        <f t="shared" si="1"/>
        <v>67</v>
      </c>
      <c r="E33" s="17">
        <f t="shared" si="2"/>
        <v>12483</v>
      </c>
      <c r="F33" s="96">
        <f t="shared" si="3"/>
        <v>12447</v>
      </c>
      <c r="G33" s="17">
        <f>+G34+G35+G36</f>
        <v>66</v>
      </c>
      <c r="H33" s="17">
        <f>+H34+H35+H36</f>
        <v>12381</v>
      </c>
      <c r="I33" s="96">
        <f t="shared" si="4"/>
        <v>103</v>
      </c>
      <c r="J33" s="17">
        <f>+J34+J35+J36</f>
        <v>1</v>
      </c>
      <c r="K33" s="17">
        <f>+K34+K35+K36</f>
        <v>102</v>
      </c>
      <c r="L33" s="790" t="s">
        <v>363</v>
      </c>
      <c r="M33" s="791"/>
    </row>
    <row r="34" spans="1:13" s="3" customFormat="1" ht="13.9" customHeight="1">
      <c r="A34" s="19">
        <v>1411</v>
      </c>
      <c r="B34" s="20" t="s">
        <v>364</v>
      </c>
      <c r="C34" s="95">
        <f t="shared" si="0"/>
        <v>332</v>
      </c>
      <c r="D34" s="13">
        <f t="shared" si="1"/>
        <v>67</v>
      </c>
      <c r="E34" s="13">
        <f t="shared" si="2"/>
        <v>265</v>
      </c>
      <c r="F34" s="95">
        <f t="shared" si="3"/>
        <v>328</v>
      </c>
      <c r="G34" s="13">
        <v>66</v>
      </c>
      <c r="H34" s="13">
        <v>262</v>
      </c>
      <c r="I34" s="95">
        <f t="shared" si="4"/>
        <v>4</v>
      </c>
      <c r="J34" s="13">
        <v>1</v>
      </c>
      <c r="K34" s="13">
        <v>3</v>
      </c>
      <c r="L34" s="900" t="s">
        <v>365</v>
      </c>
      <c r="M34" s="901"/>
    </row>
    <row r="35" spans="1:13" ht="24.75" customHeight="1">
      <c r="A35" s="27">
        <v>1412</v>
      </c>
      <c r="B35" s="28" t="s">
        <v>366</v>
      </c>
      <c r="C35" s="96">
        <f t="shared" si="0"/>
        <v>12203</v>
      </c>
      <c r="D35" s="17">
        <f t="shared" si="1"/>
        <v>0</v>
      </c>
      <c r="E35" s="17">
        <f t="shared" si="2"/>
        <v>12203</v>
      </c>
      <c r="F35" s="96">
        <f t="shared" si="3"/>
        <v>12105</v>
      </c>
      <c r="G35" s="17">
        <v>0</v>
      </c>
      <c r="H35" s="17">
        <v>12105</v>
      </c>
      <c r="I35" s="96">
        <f t="shared" si="4"/>
        <v>98</v>
      </c>
      <c r="J35" s="17" t="s">
        <v>311</v>
      </c>
      <c r="K35" s="17">
        <v>98</v>
      </c>
      <c r="L35" s="769" t="s">
        <v>604</v>
      </c>
      <c r="M35" s="770"/>
    </row>
    <row r="36" spans="1:13" s="3" customFormat="1" ht="18.75" customHeight="1">
      <c r="A36" s="27">
        <v>1430</v>
      </c>
      <c r="B36" s="28" t="s">
        <v>764</v>
      </c>
      <c r="C36" s="96">
        <f t="shared" si="0"/>
        <v>15</v>
      </c>
      <c r="D36" s="17">
        <f t="shared" si="1"/>
        <v>0</v>
      </c>
      <c r="E36" s="17">
        <f t="shared" si="2"/>
        <v>15</v>
      </c>
      <c r="F36" s="96">
        <f t="shared" si="3"/>
        <v>14</v>
      </c>
      <c r="G36" s="17">
        <v>0</v>
      </c>
      <c r="H36" s="17">
        <v>14</v>
      </c>
      <c r="I36" s="96">
        <f t="shared" si="4"/>
        <v>1</v>
      </c>
      <c r="J36" s="17">
        <v>0</v>
      </c>
      <c r="K36" s="17">
        <v>1</v>
      </c>
      <c r="L36" s="906"/>
      <c r="M36" s="907"/>
    </row>
    <row r="37" spans="1:13" ht="13.9" customHeight="1">
      <c r="A37" s="11">
        <v>15</v>
      </c>
      <c r="B37" s="12" t="s">
        <v>368</v>
      </c>
      <c r="C37" s="95">
        <v>70</v>
      </c>
      <c r="D37" s="13">
        <v>0</v>
      </c>
      <c r="E37" s="13">
        <v>70</v>
      </c>
      <c r="F37" s="95">
        <v>69</v>
      </c>
      <c r="G37" s="13" t="s">
        <v>311</v>
      </c>
      <c r="H37" s="13">
        <v>69</v>
      </c>
      <c r="I37" s="95">
        <v>1</v>
      </c>
      <c r="J37" s="13">
        <v>0</v>
      </c>
      <c r="K37" s="13">
        <v>1</v>
      </c>
      <c r="L37" s="910" t="s">
        <v>369</v>
      </c>
      <c r="M37" s="911"/>
    </row>
    <row r="38" spans="1:13" s="3" customFormat="1" ht="13.9" customHeight="1">
      <c r="A38" s="27">
        <v>1520</v>
      </c>
      <c r="B38" s="28" t="s">
        <v>370</v>
      </c>
      <c r="C38" s="96">
        <f t="shared" si="0"/>
        <v>70</v>
      </c>
      <c r="D38" s="17">
        <f t="shared" si="1"/>
        <v>0</v>
      </c>
      <c r="E38" s="17">
        <f t="shared" si="2"/>
        <v>70</v>
      </c>
      <c r="F38" s="96">
        <f t="shared" si="3"/>
        <v>69</v>
      </c>
      <c r="G38" s="17" t="s">
        <v>311</v>
      </c>
      <c r="H38" s="17">
        <v>69</v>
      </c>
      <c r="I38" s="96">
        <f t="shared" si="4"/>
        <v>1</v>
      </c>
      <c r="J38" s="17">
        <v>0</v>
      </c>
      <c r="K38" s="17">
        <v>1</v>
      </c>
      <c r="L38" s="769" t="s">
        <v>371</v>
      </c>
      <c r="M38" s="770"/>
    </row>
    <row r="39" spans="1:13" ht="33.75">
      <c r="A39" s="33" t="s">
        <v>57</v>
      </c>
      <c r="B39" s="34" t="s">
        <v>372</v>
      </c>
      <c r="C39" s="95">
        <f t="shared" si="0"/>
        <v>6514</v>
      </c>
      <c r="D39" s="13">
        <f t="shared" si="1"/>
        <v>12</v>
      </c>
      <c r="E39" s="13">
        <f t="shared" si="2"/>
        <v>6502</v>
      </c>
      <c r="F39" s="95">
        <f t="shared" si="3"/>
        <v>6494</v>
      </c>
      <c r="G39" s="13">
        <v>12</v>
      </c>
      <c r="H39" s="13">
        <v>6482</v>
      </c>
      <c r="I39" s="95">
        <f>+K39+J39</f>
        <v>20</v>
      </c>
      <c r="J39" s="13" t="s">
        <v>311</v>
      </c>
      <c r="K39" s="13">
        <v>20</v>
      </c>
      <c r="L39" s="910" t="s">
        <v>373</v>
      </c>
      <c r="M39" s="911"/>
    </row>
    <row r="40" spans="1:13" s="3" customFormat="1" ht="13.9" customHeight="1">
      <c r="A40" s="27">
        <v>1622</v>
      </c>
      <c r="B40" s="28" t="s">
        <v>374</v>
      </c>
      <c r="C40" s="96">
        <v>6514</v>
      </c>
      <c r="D40" s="17">
        <v>12</v>
      </c>
      <c r="E40" s="17">
        <v>6502</v>
      </c>
      <c r="F40" s="96">
        <v>6494</v>
      </c>
      <c r="G40" s="17">
        <v>12</v>
      </c>
      <c r="H40" s="17">
        <v>6482</v>
      </c>
      <c r="I40" s="96">
        <v>20</v>
      </c>
      <c r="J40" s="17" t="s">
        <v>311</v>
      </c>
      <c r="K40" s="17">
        <v>20</v>
      </c>
      <c r="L40" s="769" t="s">
        <v>375</v>
      </c>
      <c r="M40" s="770"/>
    </row>
    <row r="41" spans="1:13" ht="13.9" customHeight="1">
      <c r="A41" s="11">
        <v>17</v>
      </c>
      <c r="B41" s="12" t="s">
        <v>376</v>
      </c>
      <c r="C41" s="95">
        <f t="shared" si="0"/>
        <v>1033</v>
      </c>
      <c r="D41" s="13">
        <f>+D42+D43</f>
        <v>2</v>
      </c>
      <c r="E41" s="13">
        <f t="shared" si="2"/>
        <v>1031</v>
      </c>
      <c r="F41" s="95">
        <f t="shared" si="3"/>
        <v>1023</v>
      </c>
      <c r="G41" s="13">
        <f>+G42+G43</f>
        <v>2</v>
      </c>
      <c r="H41" s="13">
        <f>+H42+H43</f>
        <v>1021</v>
      </c>
      <c r="I41" s="95">
        <f t="shared" si="4"/>
        <v>10</v>
      </c>
      <c r="J41" s="13">
        <f>+J42+J43</f>
        <v>0</v>
      </c>
      <c r="K41" s="13">
        <f>+K42+K43</f>
        <v>10</v>
      </c>
      <c r="L41" s="910" t="s">
        <v>377</v>
      </c>
      <c r="M41" s="911"/>
    </row>
    <row r="42" spans="1:13" ht="24" customHeight="1">
      <c r="A42" s="27">
        <v>1702</v>
      </c>
      <c r="B42" s="28" t="s">
        <v>378</v>
      </c>
      <c r="C42" s="96">
        <f t="shared" si="0"/>
        <v>607</v>
      </c>
      <c r="D42" s="17">
        <f t="shared" si="1"/>
        <v>0</v>
      </c>
      <c r="E42" s="17">
        <f t="shared" si="2"/>
        <v>607</v>
      </c>
      <c r="F42" s="96">
        <f t="shared" si="3"/>
        <v>601</v>
      </c>
      <c r="G42" s="17" t="s">
        <v>311</v>
      </c>
      <c r="H42" s="17">
        <v>601</v>
      </c>
      <c r="I42" s="96">
        <f t="shared" si="4"/>
        <v>6</v>
      </c>
      <c r="J42" s="17" t="s">
        <v>311</v>
      </c>
      <c r="K42" s="17">
        <v>6</v>
      </c>
      <c r="L42" s="769" t="s">
        <v>379</v>
      </c>
      <c r="M42" s="770"/>
    </row>
    <row r="43" spans="1:13" s="3" customFormat="1" ht="13.9" customHeight="1">
      <c r="A43" s="19">
        <v>1709</v>
      </c>
      <c r="B43" s="20" t="s">
        <v>380</v>
      </c>
      <c r="C43" s="95">
        <f t="shared" si="0"/>
        <v>426</v>
      </c>
      <c r="D43" s="13">
        <f t="shared" si="1"/>
        <v>2</v>
      </c>
      <c r="E43" s="13">
        <f t="shared" si="2"/>
        <v>424</v>
      </c>
      <c r="F43" s="95">
        <f t="shared" si="3"/>
        <v>422</v>
      </c>
      <c r="G43" s="13">
        <v>2</v>
      </c>
      <c r="H43" s="13">
        <v>420</v>
      </c>
      <c r="I43" s="95">
        <f t="shared" si="4"/>
        <v>4</v>
      </c>
      <c r="J43" s="13" t="s">
        <v>311</v>
      </c>
      <c r="K43" s="13" t="s">
        <v>31</v>
      </c>
      <c r="L43" s="900" t="s">
        <v>381</v>
      </c>
      <c r="M43" s="901"/>
    </row>
    <row r="44" spans="1:13" ht="13.9" customHeight="1">
      <c r="A44" s="15">
        <v>18</v>
      </c>
      <c r="B44" s="16" t="s">
        <v>382</v>
      </c>
      <c r="C44" s="96">
        <f t="shared" si="0"/>
        <v>4112</v>
      </c>
      <c r="D44" s="17">
        <f t="shared" si="1"/>
        <v>158</v>
      </c>
      <c r="E44" s="17">
        <f t="shared" si="2"/>
        <v>3954</v>
      </c>
      <c r="F44" s="96">
        <f t="shared" si="3"/>
        <v>4033</v>
      </c>
      <c r="G44" s="17">
        <f>+G45+G46</f>
        <v>144</v>
      </c>
      <c r="H44" s="17">
        <f>+H45+H46</f>
        <v>3889</v>
      </c>
      <c r="I44" s="96">
        <f t="shared" si="4"/>
        <v>79</v>
      </c>
      <c r="J44" s="17">
        <f>+J45+J46</f>
        <v>14</v>
      </c>
      <c r="K44" s="17">
        <f>+K45+K46</f>
        <v>65</v>
      </c>
      <c r="L44" s="790" t="s">
        <v>385</v>
      </c>
      <c r="M44" s="791"/>
    </row>
    <row r="45" spans="1:13" ht="13.9" customHeight="1">
      <c r="A45" s="19">
        <v>1811</v>
      </c>
      <c r="B45" s="20" t="s">
        <v>386</v>
      </c>
      <c r="C45" s="95">
        <f t="shared" si="0"/>
        <v>4059</v>
      </c>
      <c r="D45" s="13">
        <f t="shared" si="1"/>
        <v>145</v>
      </c>
      <c r="E45" s="13">
        <f t="shared" si="2"/>
        <v>3914</v>
      </c>
      <c r="F45" s="95">
        <f t="shared" si="3"/>
        <v>3981</v>
      </c>
      <c r="G45" s="13">
        <v>131</v>
      </c>
      <c r="H45" s="13">
        <v>3850</v>
      </c>
      <c r="I45" s="95">
        <f t="shared" si="4"/>
        <v>78</v>
      </c>
      <c r="J45" s="13">
        <v>14</v>
      </c>
      <c r="K45" s="13">
        <v>64</v>
      </c>
      <c r="L45" s="900" t="s">
        <v>388</v>
      </c>
      <c r="M45" s="901"/>
    </row>
    <row r="46" spans="1:13" s="3" customFormat="1" ht="13.9" customHeight="1">
      <c r="A46" s="27">
        <v>1820</v>
      </c>
      <c r="B46" s="28" t="s">
        <v>389</v>
      </c>
      <c r="C46" s="96">
        <f t="shared" si="0"/>
        <v>53</v>
      </c>
      <c r="D46" s="17">
        <f t="shared" si="1"/>
        <v>13</v>
      </c>
      <c r="E46" s="17">
        <f t="shared" si="2"/>
        <v>40</v>
      </c>
      <c r="F46" s="96">
        <f t="shared" si="3"/>
        <v>52</v>
      </c>
      <c r="G46" s="17">
        <v>13</v>
      </c>
      <c r="H46" s="17">
        <v>39</v>
      </c>
      <c r="I46" s="96">
        <f t="shared" si="4"/>
        <v>1</v>
      </c>
      <c r="J46" s="17" t="s">
        <v>311</v>
      </c>
      <c r="K46" s="17" t="s">
        <v>315</v>
      </c>
      <c r="L46" s="769" t="s">
        <v>390</v>
      </c>
      <c r="M46" s="770"/>
    </row>
    <row r="47" spans="1:13" s="3" customFormat="1" ht="13.9" customHeight="1">
      <c r="A47" s="35">
        <v>19</v>
      </c>
      <c r="B47" s="99" t="s">
        <v>391</v>
      </c>
      <c r="C47" s="100">
        <f t="shared" si="0"/>
        <v>809</v>
      </c>
      <c r="D47" s="37">
        <f t="shared" si="1"/>
        <v>29</v>
      </c>
      <c r="E47" s="37">
        <f t="shared" si="2"/>
        <v>780</v>
      </c>
      <c r="F47" s="100">
        <f t="shared" si="3"/>
        <v>672</v>
      </c>
      <c r="G47" s="37" t="s">
        <v>58</v>
      </c>
      <c r="H47" s="37">
        <v>655</v>
      </c>
      <c r="I47" s="100">
        <f t="shared" si="4"/>
        <v>137</v>
      </c>
      <c r="J47" s="37">
        <v>12</v>
      </c>
      <c r="K47" s="37" t="s">
        <v>681</v>
      </c>
      <c r="L47" s="916" t="s">
        <v>392</v>
      </c>
      <c r="M47" s="917"/>
    </row>
    <row r="48" spans="1:13" s="3" customFormat="1" ht="13.9" customHeight="1">
      <c r="A48" s="15">
        <v>20</v>
      </c>
      <c r="B48" s="16" t="s">
        <v>393</v>
      </c>
      <c r="C48" s="96">
        <f t="shared" si="0"/>
        <v>8925</v>
      </c>
      <c r="D48" s="17">
        <f t="shared" si="1"/>
        <v>519</v>
      </c>
      <c r="E48" s="17">
        <f t="shared" si="2"/>
        <v>8406</v>
      </c>
      <c r="F48" s="96">
        <f t="shared" si="3"/>
        <v>7345</v>
      </c>
      <c r="G48" s="17">
        <v>280</v>
      </c>
      <c r="H48" s="17">
        <v>7065</v>
      </c>
      <c r="I48" s="96">
        <f t="shared" si="4"/>
        <v>1580</v>
      </c>
      <c r="J48" s="17">
        <v>239</v>
      </c>
      <c r="K48" s="17">
        <v>1341</v>
      </c>
      <c r="L48" s="790" t="s">
        <v>395</v>
      </c>
      <c r="M48" s="791"/>
    </row>
    <row r="49" spans="1:13" ht="22.5" customHeight="1">
      <c r="A49" s="11">
        <v>21</v>
      </c>
      <c r="B49" s="12" t="s">
        <v>396</v>
      </c>
      <c r="C49" s="95">
        <f t="shared" si="0"/>
        <v>256</v>
      </c>
      <c r="D49" s="13">
        <f t="shared" si="1"/>
        <v>27</v>
      </c>
      <c r="E49" s="13">
        <f t="shared" si="2"/>
        <v>229</v>
      </c>
      <c r="F49" s="95">
        <f t="shared" si="3"/>
        <v>255</v>
      </c>
      <c r="G49" s="13">
        <v>27</v>
      </c>
      <c r="H49" s="13">
        <v>228</v>
      </c>
      <c r="I49" s="95">
        <f t="shared" si="4"/>
        <v>1</v>
      </c>
      <c r="J49" s="13" t="s">
        <v>311</v>
      </c>
      <c r="K49" s="13" t="s">
        <v>315</v>
      </c>
      <c r="L49" s="910" t="s">
        <v>397</v>
      </c>
      <c r="M49" s="911"/>
    </row>
    <row r="50" spans="1:13" ht="15" customHeight="1">
      <c r="A50" s="27">
        <v>2100</v>
      </c>
      <c r="B50" s="28" t="s">
        <v>398</v>
      </c>
      <c r="C50" s="96">
        <f t="shared" si="0"/>
        <v>256</v>
      </c>
      <c r="D50" s="17">
        <f t="shared" si="1"/>
        <v>27</v>
      </c>
      <c r="E50" s="17">
        <f t="shared" si="2"/>
        <v>229</v>
      </c>
      <c r="F50" s="96">
        <f t="shared" si="3"/>
        <v>255</v>
      </c>
      <c r="G50" s="17">
        <v>27</v>
      </c>
      <c r="H50" s="17">
        <v>228</v>
      </c>
      <c r="I50" s="96">
        <f t="shared" si="4"/>
        <v>1</v>
      </c>
      <c r="J50" s="17" t="s">
        <v>311</v>
      </c>
      <c r="K50" s="17" t="s">
        <v>315</v>
      </c>
      <c r="L50" s="769" t="s">
        <v>399</v>
      </c>
      <c r="M50" s="770"/>
    </row>
    <row r="51" spans="1:13" s="3" customFormat="1">
      <c r="A51" s="11">
        <v>22</v>
      </c>
      <c r="B51" s="12" t="s">
        <v>400</v>
      </c>
      <c r="C51" s="95">
        <f t="shared" si="0"/>
        <v>6837</v>
      </c>
      <c r="D51" s="13">
        <f t="shared" si="1"/>
        <v>54</v>
      </c>
      <c r="E51" s="13">
        <f t="shared" si="2"/>
        <v>6783</v>
      </c>
      <c r="F51" s="95">
        <f t="shared" si="3"/>
        <v>6789</v>
      </c>
      <c r="G51" s="13">
        <f>+G52+G53</f>
        <v>53</v>
      </c>
      <c r="H51" s="13">
        <f>+H52+H53</f>
        <v>6736</v>
      </c>
      <c r="I51" s="95">
        <f t="shared" si="4"/>
        <v>48</v>
      </c>
      <c r="J51" s="13">
        <f>+J52+J53</f>
        <v>1</v>
      </c>
      <c r="K51" s="13">
        <f>+K52+K53</f>
        <v>47</v>
      </c>
      <c r="L51" s="914" t="s">
        <v>401</v>
      </c>
      <c r="M51" s="915"/>
    </row>
    <row r="52" spans="1:13" s="3" customFormat="1" ht="20.45" customHeight="1">
      <c r="A52" s="27">
        <v>2211</v>
      </c>
      <c r="B52" s="28" t="s">
        <v>402</v>
      </c>
      <c r="C52" s="96">
        <f t="shared" si="0"/>
        <v>42</v>
      </c>
      <c r="D52" s="17">
        <f t="shared" si="1"/>
        <v>0</v>
      </c>
      <c r="E52" s="17">
        <f t="shared" si="2"/>
        <v>42</v>
      </c>
      <c r="F52" s="96">
        <f t="shared" si="3"/>
        <v>42</v>
      </c>
      <c r="G52" s="17" t="s">
        <v>311</v>
      </c>
      <c r="H52" s="17">
        <v>42</v>
      </c>
      <c r="I52" s="96">
        <f t="shared" si="4"/>
        <v>0</v>
      </c>
      <c r="J52" s="17" t="s">
        <v>311</v>
      </c>
      <c r="K52" s="17" t="s">
        <v>311</v>
      </c>
      <c r="L52" s="769" t="s">
        <v>403</v>
      </c>
      <c r="M52" s="770"/>
    </row>
    <row r="53" spans="1:13" ht="22.5" customHeight="1">
      <c r="A53" s="19">
        <v>2220</v>
      </c>
      <c r="B53" s="20" t="s">
        <v>404</v>
      </c>
      <c r="C53" s="95">
        <f t="shared" si="0"/>
        <v>6795</v>
      </c>
      <c r="D53" s="13">
        <f t="shared" si="1"/>
        <v>54</v>
      </c>
      <c r="E53" s="13">
        <f t="shared" si="2"/>
        <v>6741</v>
      </c>
      <c r="F53" s="95">
        <f t="shared" si="3"/>
        <v>6747</v>
      </c>
      <c r="G53" s="13">
        <v>53</v>
      </c>
      <c r="H53" s="13">
        <v>6694</v>
      </c>
      <c r="I53" s="95">
        <f t="shared" si="4"/>
        <v>48</v>
      </c>
      <c r="J53" s="13">
        <v>1</v>
      </c>
      <c r="K53" s="13">
        <v>47</v>
      </c>
      <c r="L53" s="900" t="s">
        <v>405</v>
      </c>
      <c r="M53" s="901"/>
    </row>
    <row r="54" spans="1:13" ht="15" customHeight="1">
      <c r="A54" s="15">
        <v>23</v>
      </c>
      <c r="B54" s="16" t="s">
        <v>406</v>
      </c>
      <c r="C54" s="96">
        <f t="shared" si="0"/>
        <v>25102</v>
      </c>
      <c r="D54" s="17">
        <f t="shared" si="1"/>
        <v>200</v>
      </c>
      <c r="E54" s="17">
        <f t="shared" si="2"/>
        <v>24902</v>
      </c>
      <c r="F54" s="96">
        <f t="shared" si="3"/>
        <v>24981</v>
      </c>
      <c r="G54" s="17">
        <f>+G55+G56+G57+G58+G59</f>
        <v>194</v>
      </c>
      <c r="H54" s="17">
        <f>+H55+H56+H57+H58+H59</f>
        <v>24787</v>
      </c>
      <c r="I54" s="96">
        <f t="shared" si="4"/>
        <v>121</v>
      </c>
      <c r="J54" s="17">
        <f>+J55+J56+J57+J58+J59</f>
        <v>6</v>
      </c>
      <c r="K54" s="17">
        <f>+K55+K56+K57+K58+K59</f>
        <v>115</v>
      </c>
      <c r="L54" s="912" t="s">
        <v>407</v>
      </c>
      <c r="M54" s="913"/>
    </row>
    <row r="55" spans="1:13" ht="22.5" customHeight="1">
      <c r="A55" s="19">
        <v>2310</v>
      </c>
      <c r="B55" s="20" t="s">
        <v>408</v>
      </c>
      <c r="C55" s="95">
        <f t="shared" si="0"/>
        <v>1908</v>
      </c>
      <c r="D55" s="13">
        <f t="shared" si="1"/>
        <v>33</v>
      </c>
      <c r="E55" s="13">
        <f t="shared" si="2"/>
        <v>1875</v>
      </c>
      <c r="F55" s="95">
        <f t="shared" si="3"/>
        <v>1899</v>
      </c>
      <c r="G55" s="13">
        <v>33</v>
      </c>
      <c r="H55" s="13">
        <v>1866</v>
      </c>
      <c r="I55" s="95">
        <f t="shared" si="4"/>
        <v>9</v>
      </c>
      <c r="J55" s="13" t="s">
        <v>311</v>
      </c>
      <c r="K55" s="13">
        <v>9</v>
      </c>
      <c r="L55" s="900" t="s">
        <v>410</v>
      </c>
      <c r="M55" s="901"/>
    </row>
    <row r="56" spans="1:13" ht="15" customHeight="1">
      <c r="A56" s="27">
        <v>2394</v>
      </c>
      <c r="B56" s="28" t="s">
        <v>411</v>
      </c>
      <c r="C56" s="96">
        <f t="shared" si="0"/>
        <v>1604</v>
      </c>
      <c r="D56" s="17">
        <f t="shared" si="1"/>
        <v>29</v>
      </c>
      <c r="E56" s="17">
        <f t="shared" si="2"/>
        <v>1575</v>
      </c>
      <c r="F56" s="96">
        <f t="shared" si="3"/>
        <v>1565</v>
      </c>
      <c r="G56" s="17">
        <v>24</v>
      </c>
      <c r="H56" s="17">
        <v>1541</v>
      </c>
      <c r="I56" s="96">
        <f t="shared" si="4"/>
        <v>39</v>
      </c>
      <c r="J56" s="17" t="s">
        <v>34</v>
      </c>
      <c r="K56" s="17">
        <v>34</v>
      </c>
      <c r="L56" s="769" t="s">
        <v>412</v>
      </c>
      <c r="M56" s="770"/>
    </row>
    <row r="57" spans="1:13" s="3" customFormat="1">
      <c r="A57" s="19">
        <v>2395</v>
      </c>
      <c r="B57" s="20" t="s">
        <v>413</v>
      </c>
      <c r="C57" s="95">
        <f t="shared" si="0"/>
        <v>17064</v>
      </c>
      <c r="D57" s="13">
        <f t="shared" si="1"/>
        <v>106</v>
      </c>
      <c r="E57" s="13">
        <f t="shared" si="2"/>
        <v>16958</v>
      </c>
      <c r="F57" s="95">
        <f t="shared" si="3"/>
        <v>17005</v>
      </c>
      <c r="G57" s="13">
        <v>105</v>
      </c>
      <c r="H57" s="13">
        <v>16900</v>
      </c>
      <c r="I57" s="95">
        <f t="shared" si="4"/>
        <v>59</v>
      </c>
      <c r="J57" s="13" t="s">
        <v>315</v>
      </c>
      <c r="K57" s="13">
        <v>58</v>
      </c>
      <c r="L57" s="900" t="s">
        <v>414</v>
      </c>
      <c r="M57" s="901"/>
    </row>
    <row r="58" spans="1:13" ht="15" customHeight="1">
      <c r="A58" s="27">
        <v>2396</v>
      </c>
      <c r="B58" s="28" t="s">
        <v>415</v>
      </c>
      <c r="C58" s="96">
        <f t="shared" si="0"/>
        <v>1429</v>
      </c>
      <c r="D58" s="17">
        <f t="shared" si="1"/>
        <v>19</v>
      </c>
      <c r="E58" s="17">
        <f t="shared" si="2"/>
        <v>1410</v>
      </c>
      <c r="F58" s="96">
        <f t="shared" si="3"/>
        <v>1419</v>
      </c>
      <c r="G58" s="17">
        <v>19</v>
      </c>
      <c r="H58" s="17">
        <v>1400</v>
      </c>
      <c r="I58" s="96">
        <f t="shared" si="4"/>
        <v>10</v>
      </c>
      <c r="J58" s="17" t="s">
        <v>311</v>
      </c>
      <c r="K58" s="17">
        <v>10</v>
      </c>
      <c r="L58" s="769" t="s">
        <v>416</v>
      </c>
      <c r="M58" s="770"/>
    </row>
    <row r="59" spans="1:13" ht="22.5" customHeight="1">
      <c r="A59" s="19">
        <v>2399</v>
      </c>
      <c r="B59" s="20" t="s">
        <v>417</v>
      </c>
      <c r="C59" s="95">
        <f t="shared" si="0"/>
        <v>3097</v>
      </c>
      <c r="D59" s="13">
        <f t="shared" si="1"/>
        <v>13</v>
      </c>
      <c r="E59" s="13">
        <f t="shared" si="2"/>
        <v>3084</v>
      </c>
      <c r="F59" s="95">
        <f t="shared" si="3"/>
        <v>3093</v>
      </c>
      <c r="G59" s="13">
        <v>13</v>
      </c>
      <c r="H59" s="13">
        <v>3080</v>
      </c>
      <c r="I59" s="95">
        <f t="shared" si="4"/>
        <v>4</v>
      </c>
      <c r="J59" s="13" t="s">
        <v>311</v>
      </c>
      <c r="K59" s="13">
        <v>4</v>
      </c>
      <c r="L59" s="900" t="s">
        <v>418</v>
      </c>
      <c r="M59" s="901"/>
    </row>
    <row r="60" spans="1:13" ht="21" customHeight="1">
      <c r="A60" s="15">
        <v>24</v>
      </c>
      <c r="B60" s="16" t="s">
        <v>419</v>
      </c>
      <c r="C60" s="96">
        <f t="shared" si="0"/>
        <v>4684</v>
      </c>
      <c r="D60" s="17">
        <f t="shared" si="1"/>
        <v>62</v>
      </c>
      <c r="E60" s="17">
        <f t="shared" si="2"/>
        <v>4622</v>
      </c>
      <c r="F60" s="96">
        <f t="shared" si="3"/>
        <v>4417</v>
      </c>
      <c r="G60" s="17">
        <v>46</v>
      </c>
      <c r="H60" s="17">
        <v>4371</v>
      </c>
      <c r="I60" s="96">
        <f t="shared" si="4"/>
        <v>267</v>
      </c>
      <c r="J60" s="17">
        <v>16</v>
      </c>
      <c r="K60" s="17">
        <v>251</v>
      </c>
      <c r="L60" s="912" t="s">
        <v>420</v>
      </c>
      <c r="M60" s="913"/>
    </row>
    <row r="61" spans="1:13" ht="21" customHeight="1">
      <c r="A61" s="15">
        <v>25</v>
      </c>
      <c r="B61" s="16" t="s">
        <v>421</v>
      </c>
      <c r="C61" s="96">
        <f t="shared" si="0"/>
        <v>27394</v>
      </c>
      <c r="D61" s="17">
        <f t="shared" si="1"/>
        <v>234</v>
      </c>
      <c r="E61" s="17">
        <f t="shared" si="2"/>
        <v>27160</v>
      </c>
      <c r="F61" s="96">
        <f t="shared" si="3"/>
        <v>27361</v>
      </c>
      <c r="G61" s="17">
        <f>+G62+G63+G64+G65</f>
        <v>231</v>
      </c>
      <c r="H61" s="17">
        <f>+H62+H63+H64+H65</f>
        <v>27130</v>
      </c>
      <c r="I61" s="96">
        <f t="shared" si="4"/>
        <v>33</v>
      </c>
      <c r="J61" s="17">
        <f>+J62+J63+J64+J65</f>
        <v>3</v>
      </c>
      <c r="K61" s="17">
        <f>+K62+K63+K64+K65</f>
        <v>30</v>
      </c>
      <c r="L61" s="912" t="s">
        <v>422</v>
      </c>
      <c r="M61" s="913"/>
    </row>
    <row r="62" spans="1:13" s="3" customFormat="1">
      <c r="A62" s="19">
        <v>2511</v>
      </c>
      <c r="B62" s="20" t="s">
        <v>423</v>
      </c>
      <c r="C62" s="95">
        <f t="shared" si="0"/>
        <v>25818</v>
      </c>
      <c r="D62" s="13">
        <f t="shared" si="1"/>
        <v>223</v>
      </c>
      <c r="E62" s="13">
        <f t="shared" si="2"/>
        <v>25595</v>
      </c>
      <c r="F62" s="95">
        <f t="shared" si="3"/>
        <v>25788</v>
      </c>
      <c r="G62" s="13">
        <v>220</v>
      </c>
      <c r="H62" s="13">
        <v>25568</v>
      </c>
      <c r="I62" s="95">
        <f t="shared" si="4"/>
        <v>30</v>
      </c>
      <c r="J62" s="13">
        <v>3</v>
      </c>
      <c r="K62" s="13">
        <v>27</v>
      </c>
      <c r="L62" s="900" t="s">
        <v>424</v>
      </c>
      <c r="M62" s="901"/>
    </row>
    <row r="63" spans="1:13" ht="22.5" customHeight="1">
      <c r="A63" s="27">
        <v>2591</v>
      </c>
      <c r="B63" s="28" t="s">
        <v>425</v>
      </c>
      <c r="C63" s="96">
        <f t="shared" si="0"/>
        <v>218</v>
      </c>
      <c r="D63" s="17">
        <f t="shared" si="1"/>
        <v>2</v>
      </c>
      <c r="E63" s="17">
        <f t="shared" si="2"/>
        <v>216</v>
      </c>
      <c r="F63" s="96">
        <f t="shared" si="3"/>
        <v>218</v>
      </c>
      <c r="G63" s="17">
        <v>2</v>
      </c>
      <c r="H63" s="17">
        <v>216</v>
      </c>
      <c r="I63" s="96">
        <f t="shared" si="4"/>
        <v>0</v>
      </c>
      <c r="J63" s="17" t="s">
        <v>311</v>
      </c>
      <c r="K63" s="17" t="s">
        <v>311</v>
      </c>
      <c r="L63" s="769" t="s">
        <v>426</v>
      </c>
      <c r="M63" s="770"/>
    </row>
    <row r="64" spans="1:13" ht="22.5" customHeight="1">
      <c r="A64" s="39">
        <v>2592</v>
      </c>
      <c r="B64" s="20" t="s">
        <v>427</v>
      </c>
      <c r="C64" s="95">
        <f t="shared" si="0"/>
        <v>786</v>
      </c>
      <c r="D64" s="13">
        <f t="shared" si="1"/>
        <v>0</v>
      </c>
      <c r="E64" s="13">
        <f t="shared" si="2"/>
        <v>786</v>
      </c>
      <c r="F64" s="95">
        <f t="shared" si="3"/>
        <v>783</v>
      </c>
      <c r="G64" s="13" t="s">
        <v>311</v>
      </c>
      <c r="H64" s="13">
        <v>783</v>
      </c>
      <c r="I64" s="95">
        <f t="shared" si="4"/>
        <v>3</v>
      </c>
      <c r="J64" s="13" t="s">
        <v>311</v>
      </c>
      <c r="K64" s="13">
        <v>3</v>
      </c>
      <c r="L64" s="900" t="s">
        <v>428</v>
      </c>
      <c r="M64" s="901"/>
    </row>
    <row r="65" spans="1:13" ht="13.9" customHeight="1">
      <c r="A65" s="27">
        <v>2599</v>
      </c>
      <c r="B65" s="28" t="s">
        <v>429</v>
      </c>
      <c r="C65" s="96">
        <f t="shared" si="0"/>
        <v>572</v>
      </c>
      <c r="D65" s="17">
        <f t="shared" si="1"/>
        <v>9</v>
      </c>
      <c r="E65" s="17">
        <f t="shared" si="2"/>
        <v>563</v>
      </c>
      <c r="F65" s="96">
        <f t="shared" si="3"/>
        <v>572</v>
      </c>
      <c r="G65" s="17">
        <v>9</v>
      </c>
      <c r="H65" s="17">
        <v>563</v>
      </c>
      <c r="I65" s="96">
        <f t="shared" si="4"/>
        <v>0</v>
      </c>
      <c r="J65" s="17" t="s">
        <v>311</v>
      </c>
      <c r="K65" s="17" t="s">
        <v>311</v>
      </c>
      <c r="L65" s="769" t="s">
        <v>430</v>
      </c>
      <c r="M65" s="770"/>
    </row>
    <row r="66" spans="1:13" ht="13.9" customHeight="1">
      <c r="A66" s="43">
        <v>27</v>
      </c>
      <c r="B66" s="44" t="s">
        <v>431</v>
      </c>
      <c r="C66" s="95">
        <f t="shared" si="0"/>
        <v>2232</v>
      </c>
      <c r="D66" s="13">
        <f t="shared" si="1"/>
        <v>7</v>
      </c>
      <c r="E66" s="13">
        <f t="shared" si="2"/>
        <v>2225</v>
      </c>
      <c r="F66" s="95">
        <f t="shared" si="3"/>
        <v>2215</v>
      </c>
      <c r="G66" s="13">
        <f>+G67+G68+G69+G70+G71</f>
        <v>7</v>
      </c>
      <c r="H66" s="13">
        <f>+H67+H68+H69+H70+H71</f>
        <v>2208</v>
      </c>
      <c r="I66" s="95">
        <f t="shared" si="4"/>
        <v>17</v>
      </c>
      <c r="J66" s="13">
        <f>+J67+J68+J69+J70+J71</f>
        <v>0</v>
      </c>
      <c r="K66" s="13">
        <f>+K67+K68+K69+K70+K71</f>
        <v>17</v>
      </c>
      <c r="L66" s="910" t="s">
        <v>433</v>
      </c>
      <c r="M66" s="911"/>
    </row>
    <row r="67" spans="1:13" ht="23.45" customHeight="1">
      <c r="A67" s="27">
        <v>2710</v>
      </c>
      <c r="B67" s="28" t="s">
        <v>629</v>
      </c>
      <c r="C67" s="96">
        <f t="shared" si="0"/>
        <v>663</v>
      </c>
      <c r="D67" s="17">
        <f t="shared" si="1"/>
        <v>2</v>
      </c>
      <c r="E67" s="17">
        <f t="shared" si="2"/>
        <v>661</v>
      </c>
      <c r="F67" s="96">
        <f t="shared" si="3"/>
        <v>659</v>
      </c>
      <c r="G67" s="17">
        <v>2</v>
      </c>
      <c r="H67" s="17">
        <v>657</v>
      </c>
      <c r="I67" s="96">
        <f t="shared" si="4"/>
        <v>4</v>
      </c>
      <c r="J67" s="17" t="s">
        <v>311</v>
      </c>
      <c r="K67" s="17">
        <v>4</v>
      </c>
      <c r="L67" s="769" t="s">
        <v>435</v>
      </c>
      <c r="M67" s="770"/>
    </row>
    <row r="68" spans="1:13" ht="27" customHeight="1">
      <c r="A68" s="45">
        <v>2730</v>
      </c>
      <c r="B68" s="46" t="s">
        <v>436</v>
      </c>
      <c r="C68" s="100">
        <f t="shared" si="0"/>
        <v>704</v>
      </c>
      <c r="D68" s="37">
        <f t="shared" si="1"/>
        <v>1</v>
      </c>
      <c r="E68" s="37">
        <f t="shared" si="2"/>
        <v>703</v>
      </c>
      <c r="F68" s="100">
        <f t="shared" si="3"/>
        <v>703</v>
      </c>
      <c r="G68" s="37">
        <v>1</v>
      </c>
      <c r="H68" s="37">
        <v>702</v>
      </c>
      <c r="I68" s="100">
        <f t="shared" si="4"/>
        <v>1</v>
      </c>
      <c r="J68" s="37" t="s">
        <v>311</v>
      </c>
      <c r="K68" s="37">
        <v>1</v>
      </c>
      <c r="L68" s="792" t="s">
        <v>437</v>
      </c>
      <c r="M68" s="793"/>
    </row>
    <row r="69" spans="1:13" ht="15" customHeight="1">
      <c r="A69" s="27">
        <v>2740</v>
      </c>
      <c r="B69" s="28" t="s">
        <v>438</v>
      </c>
      <c r="C69" s="96">
        <f t="shared" si="0"/>
        <v>59</v>
      </c>
      <c r="D69" s="17">
        <f t="shared" si="1"/>
        <v>0</v>
      </c>
      <c r="E69" s="17">
        <f t="shared" si="2"/>
        <v>59</v>
      </c>
      <c r="F69" s="96">
        <f t="shared" si="3"/>
        <v>58</v>
      </c>
      <c r="G69" s="17">
        <v>0</v>
      </c>
      <c r="H69" s="17">
        <v>58</v>
      </c>
      <c r="I69" s="96">
        <f t="shared" si="4"/>
        <v>1</v>
      </c>
      <c r="J69" s="17" t="s">
        <v>311</v>
      </c>
      <c r="K69" s="17">
        <v>1</v>
      </c>
      <c r="L69" s="769" t="s">
        <v>439</v>
      </c>
      <c r="M69" s="770"/>
    </row>
    <row r="70" spans="1:13" ht="15" customHeight="1">
      <c r="A70" s="27">
        <v>2750</v>
      </c>
      <c r="B70" s="28" t="s">
        <v>726</v>
      </c>
      <c r="C70" s="96">
        <f t="shared" si="0"/>
        <v>181</v>
      </c>
      <c r="D70" s="17">
        <f t="shared" si="1"/>
        <v>0</v>
      </c>
      <c r="E70" s="17">
        <f t="shared" si="2"/>
        <v>181</v>
      </c>
      <c r="F70" s="96">
        <f t="shared" si="3"/>
        <v>170</v>
      </c>
      <c r="G70" s="17">
        <v>0</v>
      </c>
      <c r="H70" s="17">
        <v>170</v>
      </c>
      <c r="I70" s="96">
        <f t="shared" si="4"/>
        <v>11</v>
      </c>
      <c r="J70" s="17">
        <v>0</v>
      </c>
      <c r="K70" s="17">
        <v>11</v>
      </c>
      <c r="L70" s="906" t="s">
        <v>763</v>
      </c>
      <c r="M70" s="907"/>
    </row>
    <row r="71" spans="1:13" ht="22.5" customHeight="1">
      <c r="A71" s="19">
        <v>2790</v>
      </c>
      <c r="B71" s="20" t="s">
        <v>440</v>
      </c>
      <c r="C71" s="95">
        <f t="shared" si="0"/>
        <v>625</v>
      </c>
      <c r="D71" s="13">
        <f t="shared" si="1"/>
        <v>4</v>
      </c>
      <c r="E71" s="13">
        <f t="shared" si="2"/>
        <v>621</v>
      </c>
      <c r="F71" s="95">
        <f t="shared" si="3"/>
        <v>625</v>
      </c>
      <c r="G71" s="13">
        <v>4</v>
      </c>
      <c r="H71" s="13">
        <v>621</v>
      </c>
      <c r="I71" s="95">
        <f t="shared" si="4"/>
        <v>0</v>
      </c>
      <c r="J71" s="13" t="s">
        <v>311</v>
      </c>
      <c r="K71" s="13" t="s">
        <v>311</v>
      </c>
      <c r="L71" s="788" t="s">
        <v>441</v>
      </c>
      <c r="M71" s="789"/>
    </row>
    <row r="72" spans="1:13" ht="22.5" customHeight="1">
      <c r="A72" s="11">
        <v>28</v>
      </c>
      <c r="B72" s="12" t="s">
        <v>442</v>
      </c>
      <c r="C72" s="95">
        <v>1731</v>
      </c>
      <c r="D72" s="13">
        <v>7</v>
      </c>
      <c r="E72" s="13">
        <v>1724</v>
      </c>
      <c r="F72" s="95">
        <v>1731</v>
      </c>
      <c r="G72" s="13">
        <v>7</v>
      </c>
      <c r="H72" s="13">
        <v>1724</v>
      </c>
      <c r="I72" s="95">
        <v>0</v>
      </c>
      <c r="J72" s="13" t="s">
        <v>311</v>
      </c>
      <c r="K72" s="13" t="s">
        <v>311</v>
      </c>
      <c r="L72" s="910" t="s">
        <v>443</v>
      </c>
      <c r="M72" s="911"/>
    </row>
    <row r="73" spans="1:13" s="3" customFormat="1" ht="45">
      <c r="A73" s="27">
        <v>2810</v>
      </c>
      <c r="B73" s="28" t="s">
        <v>444</v>
      </c>
      <c r="C73" s="96">
        <f t="shared" si="0"/>
        <v>1731</v>
      </c>
      <c r="D73" s="17">
        <f t="shared" si="1"/>
        <v>7</v>
      </c>
      <c r="E73" s="17">
        <f t="shared" si="2"/>
        <v>1724</v>
      </c>
      <c r="F73" s="96">
        <f t="shared" si="3"/>
        <v>1731</v>
      </c>
      <c r="G73" s="17">
        <v>7</v>
      </c>
      <c r="H73" s="17">
        <v>1724</v>
      </c>
      <c r="I73" s="96">
        <f t="shared" si="4"/>
        <v>0</v>
      </c>
      <c r="J73" s="17" t="s">
        <v>311</v>
      </c>
      <c r="K73" s="17" t="s">
        <v>311</v>
      </c>
      <c r="L73" s="769" t="s">
        <v>445</v>
      </c>
      <c r="M73" s="770"/>
    </row>
    <row r="74" spans="1:13" s="3" customFormat="1" ht="15.6" customHeight="1">
      <c r="A74" s="15">
        <v>29</v>
      </c>
      <c r="B74" s="16" t="s">
        <v>446</v>
      </c>
      <c r="C74" s="96">
        <f t="shared" si="0"/>
        <v>423</v>
      </c>
      <c r="D74" s="17">
        <f t="shared" si="1"/>
        <v>0</v>
      </c>
      <c r="E74" s="17">
        <f t="shared" si="2"/>
        <v>423</v>
      </c>
      <c r="F74" s="96">
        <f t="shared" si="3"/>
        <v>420</v>
      </c>
      <c r="G74" s="17">
        <f>+G75+G76</f>
        <v>0</v>
      </c>
      <c r="H74" s="17">
        <f>+H75+H76</f>
        <v>420</v>
      </c>
      <c r="I74" s="96">
        <f t="shared" si="4"/>
        <v>3</v>
      </c>
      <c r="J74" s="17">
        <f>+J75+J76</f>
        <v>0</v>
      </c>
      <c r="K74" s="17">
        <f>+K75+K76</f>
        <v>3</v>
      </c>
      <c r="L74" s="790" t="s">
        <v>447</v>
      </c>
      <c r="M74" s="791"/>
    </row>
    <row r="75" spans="1:13" ht="28.15" customHeight="1">
      <c r="A75" s="19">
        <v>2920</v>
      </c>
      <c r="B75" s="20" t="s">
        <v>682</v>
      </c>
      <c r="C75" s="95">
        <f t="shared" si="0"/>
        <v>384</v>
      </c>
      <c r="D75" s="13">
        <f t="shared" si="1"/>
        <v>0</v>
      </c>
      <c r="E75" s="13">
        <f t="shared" si="2"/>
        <v>384</v>
      </c>
      <c r="F75" s="95">
        <f t="shared" si="3"/>
        <v>381</v>
      </c>
      <c r="G75" s="13" t="s">
        <v>311</v>
      </c>
      <c r="H75" s="13">
        <v>381</v>
      </c>
      <c r="I75" s="95">
        <f t="shared" si="4"/>
        <v>3</v>
      </c>
      <c r="J75" s="13" t="s">
        <v>311</v>
      </c>
      <c r="K75" s="13">
        <v>3</v>
      </c>
      <c r="L75" s="788" t="s">
        <v>449</v>
      </c>
      <c r="M75" s="789"/>
    </row>
    <row r="76" spans="1:13" ht="13.9" customHeight="1">
      <c r="A76" s="27">
        <v>2930</v>
      </c>
      <c r="B76" s="28" t="s">
        <v>450</v>
      </c>
      <c r="C76" s="96">
        <f t="shared" si="0"/>
        <v>39</v>
      </c>
      <c r="D76" s="17">
        <f t="shared" si="1"/>
        <v>0</v>
      </c>
      <c r="E76" s="17">
        <f t="shared" si="2"/>
        <v>39</v>
      </c>
      <c r="F76" s="96">
        <f t="shared" si="3"/>
        <v>39</v>
      </c>
      <c r="G76" s="17" t="s">
        <v>311</v>
      </c>
      <c r="H76" s="17" t="s">
        <v>451</v>
      </c>
      <c r="I76" s="96">
        <f t="shared" si="4"/>
        <v>0</v>
      </c>
      <c r="J76" s="17" t="s">
        <v>311</v>
      </c>
      <c r="K76" s="17" t="s">
        <v>311</v>
      </c>
      <c r="L76" s="769" t="s">
        <v>452</v>
      </c>
      <c r="M76" s="770"/>
    </row>
    <row r="77" spans="1:13" s="139" customFormat="1" ht="13.9" customHeight="1">
      <c r="A77" s="19">
        <v>30</v>
      </c>
      <c r="B77" s="20" t="s">
        <v>453</v>
      </c>
      <c r="C77" s="95">
        <f t="shared" ref="C77:C102" si="5">+E77+D77</f>
        <v>325</v>
      </c>
      <c r="D77" s="13">
        <f t="shared" ref="D77:D102" si="6">+J77+G77</f>
        <v>10</v>
      </c>
      <c r="E77" s="13">
        <f t="shared" ref="E77:E100" si="7">+K77+H77</f>
        <v>315</v>
      </c>
      <c r="F77" s="95">
        <f t="shared" ref="F77:F102" si="8">+H77+G77</f>
        <v>321</v>
      </c>
      <c r="G77" s="13">
        <f>+G78+G79</f>
        <v>10</v>
      </c>
      <c r="H77" s="13">
        <f>+H78+H79</f>
        <v>311</v>
      </c>
      <c r="I77" s="95">
        <f t="shared" ref="I77:I102" si="9">+K77+J77</f>
        <v>4</v>
      </c>
      <c r="J77" s="13">
        <f>+J78+J79</f>
        <v>0</v>
      </c>
      <c r="K77" s="13">
        <f>+K78+K79</f>
        <v>4</v>
      </c>
      <c r="L77" s="910" t="s">
        <v>454</v>
      </c>
      <c r="M77" s="911"/>
    </row>
    <row r="78" spans="1:13" s="3" customFormat="1" ht="13.9" customHeight="1">
      <c r="A78" s="27">
        <v>3011</v>
      </c>
      <c r="B78" s="28" t="s">
        <v>455</v>
      </c>
      <c r="C78" s="96">
        <f t="shared" si="5"/>
        <v>267</v>
      </c>
      <c r="D78" s="17">
        <f t="shared" si="6"/>
        <v>9</v>
      </c>
      <c r="E78" s="17">
        <f t="shared" si="7"/>
        <v>258</v>
      </c>
      <c r="F78" s="96">
        <f t="shared" si="8"/>
        <v>263</v>
      </c>
      <c r="G78" s="17">
        <v>9</v>
      </c>
      <c r="H78" s="17">
        <v>254</v>
      </c>
      <c r="I78" s="96">
        <f t="shared" si="9"/>
        <v>4</v>
      </c>
      <c r="J78" s="17" t="s">
        <v>311</v>
      </c>
      <c r="K78" s="17">
        <v>4</v>
      </c>
      <c r="L78" s="769" t="s">
        <v>456</v>
      </c>
      <c r="M78" s="770"/>
    </row>
    <row r="79" spans="1:13" s="139" customFormat="1" ht="13.9" customHeight="1">
      <c r="A79" s="19">
        <v>3012</v>
      </c>
      <c r="B79" s="20" t="s">
        <v>457</v>
      </c>
      <c r="C79" s="95">
        <f t="shared" si="5"/>
        <v>58</v>
      </c>
      <c r="D79" s="13">
        <f t="shared" si="6"/>
        <v>1</v>
      </c>
      <c r="E79" s="13">
        <f t="shared" si="7"/>
        <v>57</v>
      </c>
      <c r="F79" s="95">
        <f t="shared" si="8"/>
        <v>58</v>
      </c>
      <c r="G79" s="13">
        <v>1</v>
      </c>
      <c r="H79" s="13">
        <v>57</v>
      </c>
      <c r="I79" s="95">
        <f t="shared" si="9"/>
        <v>0</v>
      </c>
      <c r="J79" s="13" t="s">
        <v>311</v>
      </c>
      <c r="K79" s="13" t="s">
        <v>311</v>
      </c>
      <c r="L79" s="788" t="s">
        <v>458</v>
      </c>
      <c r="M79" s="789"/>
    </row>
    <row r="80" spans="1:13" s="3" customFormat="1" ht="13.9" customHeight="1">
      <c r="A80" s="15">
        <v>31</v>
      </c>
      <c r="B80" s="16" t="s">
        <v>459</v>
      </c>
      <c r="C80" s="96">
        <v>5121</v>
      </c>
      <c r="D80" s="17">
        <v>29</v>
      </c>
      <c r="E80" s="17">
        <v>5092</v>
      </c>
      <c r="F80" s="96">
        <v>5103</v>
      </c>
      <c r="G80" s="17">
        <v>29</v>
      </c>
      <c r="H80" s="17">
        <v>5074</v>
      </c>
      <c r="I80" s="96">
        <v>18</v>
      </c>
      <c r="J80" s="17" t="s">
        <v>311</v>
      </c>
      <c r="K80" s="17">
        <v>18</v>
      </c>
      <c r="L80" s="908" t="s">
        <v>460</v>
      </c>
      <c r="M80" s="909"/>
    </row>
    <row r="81" spans="1:13" ht="13.9" customHeight="1">
      <c r="A81" s="19">
        <v>3100</v>
      </c>
      <c r="B81" s="20" t="s">
        <v>459</v>
      </c>
      <c r="C81" s="95">
        <f t="shared" si="5"/>
        <v>5121</v>
      </c>
      <c r="D81" s="13">
        <f t="shared" si="6"/>
        <v>29</v>
      </c>
      <c r="E81" s="13">
        <f t="shared" si="7"/>
        <v>5092</v>
      </c>
      <c r="F81" s="95">
        <f t="shared" si="8"/>
        <v>5103</v>
      </c>
      <c r="G81" s="13">
        <v>29</v>
      </c>
      <c r="H81" s="13">
        <v>5074</v>
      </c>
      <c r="I81" s="95">
        <f t="shared" si="9"/>
        <v>18</v>
      </c>
      <c r="J81" s="13" t="s">
        <v>311</v>
      </c>
      <c r="K81" s="13">
        <v>18</v>
      </c>
      <c r="L81" s="788" t="s">
        <v>461</v>
      </c>
      <c r="M81" s="789"/>
    </row>
    <row r="82" spans="1:13" s="3" customFormat="1" ht="13.9" customHeight="1">
      <c r="A82" s="15">
        <v>32</v>
      </c>
      <c r="B82" s="16" t="s">
        <v>462</v>
      </c>
      <c r="C82" s="96">
        <f t="shared" si="5"/>
        <v>146</v>
      </c>
      <c r="D82" s="17">
        <f t="shared" si="6"/>
        <v>9</v>
      </c>
      <c r="E82" s="17">
        <f t="shared" si="7"/>
        <v>137</v>
      </c>
      <c r="F82" s="96">
        <f t="shared" si="8"/>
        <v>146</v>
      </c>
      <c r="G82" s="17">
        <f>+G83+G84</f>
        <v>9</v>
      </c>
      <c r="H82" s="17">
        <f>+H83+H84</f>
        <v>137</v>
      </c>
      <c r="I82" s="96">
        <f t="shared" si="9"/>
        <v>0</v>
      </c>
      <c r="J82" s="17">
        <f>+J83+J84</f>
        <v>0</v>
      </c>
      <c r="K82" s="17">
        <f>+K83+K84</f>
        <v>0</v>
      </c>
      <c r="L82" s="908" t="s">
        <v>463</v>
      </c>
      <c r="M82" s="909"/>
    </row>
    <row r="83" spans="1:13" ht="13.9" customHeight="1">
      <c r="A83" s="19">
        <v>3250</v>
      </c>
      <c r="B83" s="20" t="s">
        <v>464</v>
      </c>
      <c r="C83" s="95">
        <f t="shared" si="5"/>
        <v>81</v>
      </c>
      <c r="D83" s="13">
        <f t="shared" si="6"/>
        <v>9</v>
      </c>
      <c r="E83" s="13">
        <f t="shared" si="7"/>
        <v>72</v>
      </c>
      <c r="F83" s="95">
        <f t="shared" si="8"/>
        <v>81</v>
      </c>
      <c r="G83" s="13">
        <v>9</v>
      </c>
      <c r="H83" s="13">
        <v>72</v>
      </c>
      <c r="I83" s="95">
        <f t="shared" si="9"/>
        <v>0</v>
      </c>
      <c r="J83" s="13" t="s">
        <v>311</v>
      </c>
      <c r="K83" s="13" t="s">
        <v>311</v>
      </c>
      <c r="L83" s="788" t="s">
        <v>465</v>
      </c>
      <c r="M83" s="789"/>
    </row>
    <row r="84" spans="1:13" ht="15">
      <c r="A84" s="27">
        <v>3290</v>
      </c>
      <c r="B84" s="28" t="s">
        <v>466</v>
      </c>
      <c r="C84" s="96">
        <f t="shared" si="5"/>
        <v>65</v>
      </c>
      <c r="D84" s="17">
        <f t="shared" si="6"/>
        <v>0</v>
      </c>
      <c r="E84" s="17">
        <f t="shared" si="7"/>
        <v>65</v>
      </c>
      <c r="F84" s="96">
        <f t="shared" si="8"/>
        <v>65</v>
      </c>
      <c r="G84" s="17" t="s">
        <v>311</v>
      </c>
      <c r="H84" s="17">
        <v>65</v>
      </c>
      <c r="I84" s="96">
        <f t="shared" si="9"/>
        <v>0</v>
      </c>
      <c r="J84" s="17" t="s">
        <v>311</v>
      </c>
      <c r="K84" s="17" t="s">
        <v>311</v>
      </c>
      <c r="L84" s="769" t="s">
        <v>467</v>
      </c>
      <c r="M84" s="770"/>
    </row>
    <row r="85" spans="1:13" s="3" customFormat="1" ht="13.9" customHeight="1">
      <c r="A85" s="11">
        <v>33</v>
      </c>
      <c r="B85" s="12" t="s">
        <v>468</v>
      </c>
      <c r="C85" s="95">
        <f t="shared" si="5"/>
        <v>1947</v>
      </c>
      <c r="D85" s="13">
        <f t="shared" si="6"/>
        <v>28</v>
      </c>
      <c r="E85" s="13">
        <f t="shared" si="7"/>
        <v>1919</v>
      </c>
      <c r="F85" s="95">
        <f t="shared" si="8"/>
        <v>1926</v>
      </c>
      <c r="G85" s="13">
        <f>+G86+G87+G88+G89</f>
        <v>25</v>
      </c>
      <c r="H85" s="13">
        <f>+H86+H87+H88+H89</f>
        <v>1901</v>
      </c>
      <c r="I85" s="95">
        <f t="shared" si="9"/>
        <v>21</v>
      </c>
      <c r="J85" s="13">
        <f>+J86+J87+J88+J89</f>
        <v>3</v>
      </c>
      <c r="K85" s="13">
        <f>+K86+K87+K88+K89</f>
        <v>18</v>
      </c>
      <c r="L85" s="910" t="s">
        <v>469</v>
      </c>
      <c r="M85" s="911"/>
    </row>
    <row r="86" spans="1:13" ht="13.9" customHeight="1">
      <c r="A86" s="27">
        <v>3311</v>
      </c>
      <c r="B86" s="28" t="s">
        <v>470</v>
      </c>
      <c r="C86" s="96">
        <f t="shared" si="5"/>
        <v>124</v>
      </c>
      <c r="D86" s="17">
        <f t="shared" si="6"/>
        <v>0</v>
      </c>
      <c r="E86" s="17">
        <f t="shared" si="7"/>
        <v>124</v>
      </c>
      <c r="F86" s="96">
        <f t="shared" si="8"/>
        <v>124</v>
      </c>
      <c r="G86" s="17" t="s">
        <v>311</v>
      </c>
      <c r="H86" s="17">
        <v>124</v>
      </c>
      <c r="I86" s="96">
        <f t="shared" si="9"/>
        <v>0</v>
      </c>
      <c r="J86" s="17" t="s">
        <v>311</v>
      </c>
      <c r="K86" s="17" t="s">
        <v>311</v>
      </c>
      <c r="L86" s="769" t="s">
        <v>472</v>
      </c>
      <c r="M86" s="770"/>
    </row>
    <row r="87" spans="1:13" s="3" customFormat="1" ht="13.9" customHeight="1">
      <c r="A87" s="19">
        <v>3312</v>
      </c>
      <c r="B87" s="20" t="s">
        <v>473</v>
      </c>
      <c r="C87" s="95">
        <f t="shared" si="5"/>
        <v>1373</v>
      </c>
      <c r="D87" s="13">
        <f t="shared" si="6"/>
        <v>0</v>
      </c>
      <c r="E87" s="13">
        <f t="shared" si="7"/>
        <v>1373</v>
      </c>
      <c r="F87" s="95">
        <f t="shared" si="8"/>
        <v>1369</v>
      </c>
      <c r="G87" s="13" t="s">
        <v>311</v>
      </c>
      <c r="H87" s="13">
        <v>1369</v>
      </c>
      <c r="I87" s="95">
        <f t="shared" si="9"/>
        <v>4</v>
      </c>
      <c r="J87" s="13" t="s">
        <v>311</v>
      </c>
      <c r="K87" s="13">
        <v>4</v>
      </c>
      <c r="L87" s="900" t="s">
        <v>474</v>
      </c>
      <c r="M87" s="901"/>
    </row>
    <row r="88" spans="1:13" ht="13.9" customHeight="1">
      <c r="A88" s="27">
        <v>3314</v>
      </c>
      <c r="B88" s="28" t="s">
        <v>475</v>
      </c>
      <c r="C88" s="96">
        <f t="shared" si="5"/>
        <v>29</v>
      </c>
      <c r="D88" s="17">
        <f t="shared" si="6"/>
        <v>0</v>
      </c>
      <c r="E88" s="17">
        <f t="shared" si="7"/>
        <v>29</v>
      </c>
      <c r="F88" s="96">
        <f t="shared" si="8"/>
        <v>29</v>
      </c>
      <c r="G88" s="17" t="s">
        <v>311</v>
      </c>
      <c r="H88" s="17">
        <v>29</v>
      </c>
      <c r="I88" s="96">
        <f t="shared" si="9"/>
        <v>0</v>
      </c>
      <c r="J88" s="17" t="s">
        <v>311</v>
      </c>
      <c r="K88" s="17" t="s">
        <v>311</v>
      </c>
      <c r="L88" s="769" t="s">
        <v>476</v>
      </c>
      <c r="M88" s="770"/>
    </row>
    <row r="89" spans="1:13" ht="13.9" customHeight="1">
      <c r="A89" s="19">
        <v>3315</v>
      </c>
      <c r="B89" s="20" t="s">
        <v>477</v>
      </c>
      <c r="C89" s="95">
        <f t="shared" si="5"/>
        <v>421</v>
      </c>
      <c r="D89" s="13">
        <f t="shared" si="6"/>
        <v>28</v>
      </c>
      <c r="E89" s="13">
        <f t="shared" si="7"/>
        <v>393</v>
      </c>
      <c r="F89" s="95">
        <f t="shared" si="8"/>
        <v>404</v>
      </c>
      <c r="G89" s="13">
        <v>25</v>
      </c>
      <c r="H89" s="13">
        <v>379</v>
      </c>
      <c r="I89" s="95">
        <f t="shared" si="9"/>
        <v>17</v>
      </c>
      <c r="J89" s="13">
        <v>3</v>
      </c>
      <c r="K89" s="13">
        <v>14</v>
      </c>
      <c r="L89" s="900" t="s">
        <v>478</v>
      </c>
      <c r="M89" s="901"/>
    </row>
    <row r="90" spans="1:13" ht="20.45" customHeight="1">
      <c r="A90" s="102" t="s">
        <v>479</v>
      </c>
      <c r="B90" s="103" t="s">
        <v>480</v>
      </c>
      <c r="C90" s="96">
        <f t="shared" si="5"/>
        <v>4859</v>
      </c>
      <c r="D90" s="17">
        <f t="shared" si="6"/>
        <v>466</v>
      </c>
      <c r="E90" s="17">
        <f t="shared" si="7"/>
        <v>4393</v>
      </c>
      <c r="F90" s="96">
        <f t="shared" si="8"/>
        <v>3405</v>
      </c>
      <c r="G90" s="17">
        <v>87</v>
      </c>
      <c r="H90" s="17">
        <v>3318</v>
      </c>
      <c r="I90" s="96">
        <f t="shared" si="9"/>
        <v>1454</v>
      </c>
      <c r="J90" s="17">
        <v>379</v>
      </c>
      <c r="K90" s="17">
        <v>1075</v>
      </c>
      <c r="L90" s="829" t="s">
        <v>481</v>
      </c>
      <c r="M90" s="830"/>
    </row>
    <row r="91" spans="1:13" ht="13.9" customHeight="1">
      <c r="A91" s="11">
        <v>35</v>
      </c>
      <c r="B91" s="12" t="s">
        <v>480</v>
      </c>
      <c r="C91" s="95">
        <v>4859</v>
      </c>
      <c r="D91" s="13">
        <v>466</v>
      </c>
      <c r="E91" s="13">
        <v>4393</v>
      </c>
      <c r="F91" s="95">
        <v>3405</v>
      </c>
      <c r="G91" s="13">
        <v>87</v>
      </c>
      <c r="H91" s="13">
        <v>3318</v>
      </c>
      <c r="I91" s="95">
        <v>1454</v>
      </c>
      <c r="J91" s="13">
        <v>379</v>
      </c>
      <c r="K91" s="13">
        <v>1075</v>
      </c>
      <c r="L91" s="900" t="s">
        <v>482</v>
      </c>
      <c r="M91" s="901"/>
    </row>
    <row r="92" spans="1:13" ht="25.5">
      <c r="A92" s="102" t="s">
        <v>483</v>
      </c>
      <c r="B92" s="103" t="s">
        <v>484</v>
      </c>
      <c r="C92" s="96">
        <f>+E92+D92</f>
        <v>2526</v>
      </c>
      <c r="D92" s="17">
        <f t="shared" si="6"/>
        <v>63</v>
      </c>
      <c r="E92" s="17">
        <f t="shared" si="7"/>
        <v>2463</v>
      </c>
      <c r="F92" s="96">
        <f t="shared" si="8"/>
        <v>2501</v>
      </c>
      <c r="G92" s="17">
        <f>+G93+G95+G100</f>
        <v>63</v>
      </c>
      <c r="H92" s="17">
        <f>+H93+H95+H100</f>
        <v>2438</v>
      </c>
      <c r="I92" s="96">
        <f t="shared" si="9"/>
        <v>25</v>
      </c>
      <c r="J92" s="17">
        <f>+J93+J95+J100</f>
        <v>0</v>
      </c>
      <c r="K92" s="17">
        <f>+K93+K95+K100</f>
        <v>25</v>
      </c>
      <c r="L92" s="829" t="s">
        <v>485</v>
      </c>
      <c r="M92" s="830"/>
    </row>
    <row r="93" spans="1:13" ht="13.9" customHeight="1">
      <c r="A93" s="11">
        <v>37</v>
      </c>
      <c r="B93" s="12" t="s">
        <v>486</v>
      </c>
      <c r="C93" s="95">
        <v>691</v>
      </c>
      <c r="D93" s="13">
        <v>6</v>
      </c>
      <c r="E93" s="13">
        <v>685</v>
      </c>
      <c r="F93" s="95">
        <v>691</v>
      </c>
      <c r="G93" s="13">
        <v>6</v>
      </c>
      <c r="H93" s="13">
        <v>685</v>
      </c>
      <c r="I93" s="95">
        <v>0</v>
      </c>
      <c r="J93" s="13" t="s">
        <v>311</v>
      </c>
      <c r="K93" s="13" t="s">
        <v>311</v>
      </c>
      <c r="L93" s="900" t="s">
        <v>487</v>
      </c>
      <c r="M93" s="901"/>
    </row>
    <row r="94" spans="1:13" ht="13.9" customHeight="1">
      <c r="A94" s="27">
        <v>3700</v>
      </c>
      <c r="B94" s="28" t="s">
        <v>486</v>
      </c>
      <c r="C94" s="96">
        <f t="shared" si="5"/>
        <v>691</v>
      </c>
      <c r="D94" s="17">
        <f t="shared" si="6"/>
        <v>6</v>
      </c>
      <c r="E94" s="17">
        <f t="shared" si="7"/>
        <v>685</v>
      </c>
      <c r="F94" s="96">
        <f t="shared" si="8"/>
        <v>691</v>
      </c>
      <c r="G94" s="17">
        <v>6</v>
      </c>
      <c r="H94" s="17">
        <v>685</v>
      </c>
      <c r="I94" s="96">
        <f t="shared" si="9"/>
        <v>0</v>
      </c>
      <c r="J94" s="17" t="s">
        <v>311</v>
      </c>
      <c r="K94" s="17" t="s">
        <v>311</v>
      </c>
      <c r="L94" s="769" t="s">
        <v>487</v>
      </c>
      <c r="M94" s="770"/>
    </row>
    <row r="95" spans="1:13" ht="20.45" customHeight="1">
      <c r="A95" s="11">
        <v>38</v>
      </c>
      <c r="B95" s="12" t="s">
        <v>488</v>
      </c>
      <c r="C95" s="95">
        <f>+E95+D95</f>
        <v>1457</v>
      </c>
      <c r="D95" s="13">
        <f t="shared" si="6"/>
        <v>44</v>
      </c>
      <c r="E95" s="13">
        <f t="shared" si="7"/>
        <v>1413</v>
      </c>
      <c r="F95" s="95">
        <f t="shared" si="8"/>
        <v>1434</v>
      </c>
      <c r="G95" s="13">
        <f>+G96+G97+G98+G99</f>
        <v>44</v>
      </c>
      <c r="H95" s="13">
        <f>+H96+H97+H98+H99</f>
        <v>1390</v>
      </c>
      <c r="I95" s="95">
        <f t="shared" si="9"/>
        <v>23</v>
      </c>
      <c r="J95" s="13">
        <f>+J96+J97+J98+J99</f>
        <v>0</v>
      </c>
      <c r="K95" s="13">
        <f>+K96+K97+K98+K99</f>
        <v>23</v>
      </c>
      <c r="L95" s="900" t="s">
        <v>489</v>
      </c>
      <c r="M95" s="901"/>
    </row>
    <row r="96" spans="1:13" ht="20.45" customHeight="1">
      <c r="A96" s="19">
        <v>3811</v>
      </c>
      <c r="B96" s="20" t="s">
        <v>650</v>
      </c>
      <c r="C96" s="95">
        <f>+E96+D96</f>
        <v>533</v>
      </c>
      <c r="D96" s="13">
        <f t="shared" si="6"/>
        <v>2</v>
      </c>
      <c r="E96" s="13">
        <f t="shared" si="7"/>
        <v>531</v>
      </c>
      <c r="F96" s="95">
        <f t="shared" si="8"/>
        <v>531</v>
      </c>
      <c r="G96" s="13">
        <v>2</v>
      </c>
      <c r="H96" s="13">
        <v>529</v>
      </c>
      <c r="I96" s="95">
        <f t="shared" si="9"/>
        <v>2</v>
      </c>
      <c r="J96" s="13">
        <v>0</v>
      </c>
      <c r="K96" s="13">
        <v>2</v>
      </c>
      <c r="L96" s="918" t="s">
        <v>651</v>
      </c>
      <c r="M96" s="919"/>
    </row>
    <row r="97" spans="1:13" ht="13.9" customHeight="1">
      <c r="A97" s="27">
        <v>3821</v>
      </c>
      <c r="B97" s="28" t="s">
        <v>490</v>
      </c>
      <c r="C97" s="96">
        <f t="shared" si="5"/>
        <v>564</v>
      </c>
      <c r="D97" s="17">
        <f t="shared" si="6"/>
        <v>37</v>
      </c>
      <c r="E97" s="17">
        <f t="shared" si="7"/>
        <v>527</v>
      </c>
      <c r="F97" s="96">
        <f t="shared" si="8"/>
        <v>560</v>
      </c>
      <c r="G97" s="17">
        <v>37</v>
      </c>
      <c r="H97" s="17">
        <v>523</v>
      </c>
      <c r="I97" s="96">
        <f t="shared" si="9"/>
        <v>4</v>
      </c>
      <c r="J97" s="17" t="s">
        <v>311</v>
      </c>
      <c r="K97" s="17">
        <v>4</v>
      </c>
      <c r="L97" s="769" t="s">
        <v>491</v>
      </c>
      <c r="M97" s="770"/>
    </row>
    <row r="98" spans="1:13" ht="13.9" customHeight="1">
      <c r="A98" s="19">
        <v>3822</v>
      </c>
      <c r="B98" s="20" t="s">
        <v>492</v>
      </c>
      <c r="C98" s="95">
        <f t="shared" si="5"/>
        <v>149</v>
      </c>
      <c r="D98" s="13">
        <f t="shared" si="6"/>
        <v>5</v>
      </c>
      <c r="E98" s="13">
        <f t="shared" si="7"/>
        <v>144</v>
      </c>
      <c r="F98" s="95">
        <f t="shared" si="8"/>
        <v>141</v>
      </c>
      <c r="G98" s="13">
        <v>5</v>
      </c>
      <c r="H98" s="13">
        <v>136</v>
      </c>
      <c r="I98" s="95">
        <f t="shared" si="9"/>
        <v>8</v>
      </c>
      <c r="J98" s="13" t="s">
        <v>311</v>
      </c>
      <c r="K98" s="13">
        <v>8</v>
      </c>
      <c r="L98" s="900" t="s">
        <v>493</v>
      </c>
      <c r="M98" s="901"/>
    </row>
    <row r="99" spans="1:13" ht="13.9" customHeight="1">
      <c r="A99" s="27">
        <v>3830</v>
      </c>
      <c r="B99" s="28" t="s">
        <v>494</v>
      </c>
      <c r="C99" s="96">
        <f t="shared" si="5"/>
        <v>211</v>
      </c>
      <c r="D99" s="17">
        <f t="shared" si="6"/>
        <v>0</v>
      </c>
      <c r="E99" s="17">
        <f t="shared" si="7"/>
        <v>211</v>
      </c>
      <c r="F99" s="96">
        <f t="shared" si="8"/>
        <v>202</v>
      </c>
      <c r="G99" s="17">
        <v>0</v>
      </c>
      <c r="H99" s="17">
        <v>202</v>
      </c>
      <c r="I99" s="96">
        <f t="shared" si="9"/>
        <v>9</v>
      </c>
      <c r="J99" s="17" t="s">
        <v>311</v>
      </c>
      <c r="K99" s="17">
        <v>9</v>
      </c>
      <c r="L99" s="769" t="s">
        <v>495</v>
      </c>
      <c r="M99" s="770"/>
    </row>
    <row r="100" spans="1:13" ht="13.9" customHeight="1">
      <c r="A100" s="11">
        <v>39</v>
      </c>
      <c r="B100" s="12" t="s">
        <v>496</v>
      </c>
      <c r="C100" s="95">
        <f t="shared" si="5"/>
        <v>378</v>
      </c>
      <c r="D100" s="13">
        <f t="shared" si="6"/>
        <v>13</v>
      </c>
      <c r="E100" s="13">
        <f t="shared" si="7"/>
        <v>365</v>
      </c>
      <c r="F100" s="95">
        <f t="shared" si="8"/>
        <v>376</v>
      </c>
      <c r="G100" s="13">
        <v>13</v>
      </c>
      <c r="H100" s="13">
        <v>363</v>
      </c>
      <c r="I100" s="95">
        <f t="shared" si="9"/>
        <v>2</v>
      </c>
      <c r="J100" s="13" t="s">
        <v>311</v>
      </c>
      <c r="K100" s="13" t="s">
        <v>25</v>
      </c>
      <c r="L100" s="900" t="s">
        <v>497</v>
      </c>
      <c r="M100" s="901"/>
    </row>
    <row r="101" spans="1:13" ht="13.9" customHeight="1">
      <c r="A101" s="27">
        <v>3900</v>
      </c>
      <c r="B101" s="28" t="s">
        <v>496</v>
      </c>
      <c r="C101" s="96">
        <v>378</v>
      </c>
      <c r="D101" s="17">
        <v>13</v>
      </c>
      <c r="E101" s="17">
        <v>365</v>
      </c>
      <c r="F101" s="96">
        <v>376</v>
      </c>
      <c r="G101" s="17">
        <v>13</v>
      </c>
      <c r="H101" s="17">
        <v>363</v>
      </c>
      <c r="I101" s="96">
        <v>2</v>
      </c>
      <c r="J101" s="17" t="s">
        <v>311</v>
      </c>
      <c r="K101" s="17" t="s">
        <v>25</v>
      </c>
      <c r="L101" s="769" t="s">
        <v>497</v>
      </c>
      <c r="M101" s="770"/>
    </row>
    <row r="102" spans="1:13" ht="24.6" customHeight="1">
      <c r="A102" s="902" t="s">
        <v>498</v>
      </c>
      <c r="B102" s="903"/>
      <c r="C102" s="104">
        <f t="shared" si="5"/>
        <v>166669</v>
      </c>
      <c r="D102" s="104">
        <f t="shared" si="6"/>
        <v>5317</v>
      </c>
      <c r="E102" s="104">
        <f>+K102+H102</f>
        <v>161352</v>
      </c>
      <c r="F102" s="104">
        <f t="shared" si="8"/>
        <v>157276</v>
      </c>
      <c r="G102" s="104">
        <f>+G11+G17+G90+G92</f>
        <v>3423</v>
      </c>
      <c r="H102" s="104">
        <f>+H11+H17+H90+H92</f>
        <v>153853</v>
      </c>
      <c r="I102" s="104">
        <f t="shared" si="9"/>
        <v>9393</v>
      </c>
      <c r="J102" s="104">
        <f>+J11+J17+J90+J92</f>
        <v>1894</v>
      </c>
      <c r="K102" s="104">
        <f>+K11+K17+K90+K92</f>
        <v>7499</v>
      </c>
      <c r="L102" s="902" t="s">
        <v>500</v>
      </c>
      <c r="M102" s="903"/>
    </row>
  </sheetData>
  <mergeCells count="109">
    <mergeCell ref="L96:M96"/>
    <mergeCell ref="L70:M70"/>
    <mergeCell ref="A1:M1"/>
    <mergeCell ref="A2:M2"/>
    <mergeCell ref="A3:M3"/>
    <mergeCell ref="A4:M4"/>
    <mergeCell ref="A5:M5"/>
    <mergeCell ref="A6:B6"/>
    <mergeCell ref="C6:K6"/>
    <mergeCell ref="C7:E7"/>
    <mergeCell ref="F7:H7"/>
    <mergeCell ref="I7:K7"/>
    <mergeCell ref="C8:E8"/>
    <mergeCell ref="F8:H8"/>
    <mergeCell ref="I8:K8"/>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33:M33"/>
    <mergeCell ref="L34:M34"/>
    <mergeCell ref="L35:M35"/>
    <mergeCell ref="L37:M37"/>
    <mergeCell ref="L38:M38"/>
    <mergeCell ref="L39:M39"/>
    <mergeCell ref="L40:M40"/>
    <mergeCell ref="L41:M41"/>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L60:M60"/>
    <mergeCell ref="L61:M61"/>
    <mergeCell ref="L62:M62"/>
    <mergeCell ref="L63:M63"/>
    <mergeCell ref="L64:M64"/>
    <mergeCell ref="L65:M65"/>
    <mergeCell ref="L66:M66"/>
    <mergeCell ref="L67:M67"/>
    <mergeCell ref="L68:M68"/>
    <mergeCell ref="L69:M69"/>
    <mergeCell ref="L71:M71"/>
    <mergeCell ref="L72:M72"/>
    <mergeCell ref="L88:M88"/>
    <mergeCell ref="L89:M89"/>
    <mergeCell ref="L73:M73"/>
    <mergeCell ref="L74:M74"/>
    <mergeCell ref="L75:M75"/>
    <mergeCell ref="L76:M76"/>
    <mergeCell ref="L77:M77"/>
    <mergeCell ref="L78:M78"/>
    <mergeCell ref="L79:M79"/>
    <mergeCell ref="L80:M80"/>
    <mergeCell ref="L100:M100"/>
    <mergeCell ref="L101:M101"/>
    <mergeCell ref="A102:B102"/>
    <mergeCell ref="L102:M102"/>
    <mergeCell ref="A7:A10"/>
    <mergeCell ref="B7:B10"/>
    <mergeCell ref="L7:M10"/>
    <mergeCell ref="L36:M36"/>
    <mergeCell ref="L90:M90"/>
    <mergeCell ref="L91:M91"/>
    <mergeCell ref="L92:M92"/>
    <mergeCell ref="L93:M93"/>
    <mergeCell ref="L94:M94"/>
    <mergeCell ref="L95:M95"/>
    <mergeCell ref="L97:M97"/>
    <mergeCell ref="L98:M98"/>
    <mergeCell ref="L99:M99"/>
    <mergeCell ref="L81:M81"/>
    <mergeCell ref="L82:M82"/>
    <mergeCell ref="L83:M83"/>
    <mergeCell ref="L84:M84"/>
    <mergeCell ref="L85:M85"/>
    <mergeCell ref="L86:M86"/>
    <mergeCell ref="L87:M87"/>
  </mergeCells>
  <printOptions horizontalCentered="1"/>
  <pageMargins left="0" right="0" top="0.196527777777778" bottom="0" header="0.51180555555555596" footer="0.51180555555555596"/>
  <pageSetup paperSize="9" scale="67" orientation="landscape" r:id="rId1"/>
  <headerFooter alignWithMargins="0"/>
  <rowBreaks count="2" manualBreakCount="2">
    <brk id="47" max="12" man="1"/>
    <brk id="68"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J102"/>
  <sheetViews>
    <sheetView view="pageBreakPreview" zoomScaleNormal="100" zoomScaleSheetLayoutView="100" workbookViewId="0">
      <selection activeCell="A14" sqref="A14"/>
    </sheetView>
  </sheetViews>
  <sheetFormatPr defaultColWidth="8.88671875" defaultRowHeight="15"/>
  <cols>
    <col min="1" max="1" width="5.77734375" style="107" customWidth="1"/>
    <col min="2" max="2" width="45.6640625" style="55" customWidth="1"/>
    <col min="3" max="3" width="9.44140625" style="57" customWidth="1"/>
    <col min="4" max="4" width="8.109375" style="57" customWidth="1"/>
    <col min="5" max="5" width="7.21875" style="57" customWidth="1"/>
    <col min="6" max="6" width="7.77734375" style="57" customWidth="1"/>
    <col min="7" max="8" width="6.77734375" style="57" customWidth="1"/>
    <col min="9" max="9" width="45.6640625" style="57" customWidth="1"/>
    <col min="10" max="10" width="5.77734375" style="57" customWidth="1"/>
    <col min="11" max="16384" width="8.88671875" style="57"/>
  </cols>
  <sheetData>
    <row r="1" spans="1:10" s="53" customFormat="1">
      <c r="A1" s="803"/>
      <c r="B1" s="803"/>
      <c r="C1" s="803"/>
      <c r="D1" s="803"/>
      <c r="E1" s="803"/>
      <c r="F1" s="803"/>
      <c r="G1" s="803"/>
      <c r="H1" s="803"/>
      <c r="I1" s="803"/>
      <c r="J1" s="803"/>
    </row>
    <row r="2" spans="1:10" ht="20.25">
      <c r="A2" s="720" t="s">
        <v>502</v>
      </c>
      <c r="B2" s="720"/>
      <c r="C2" s="720"/>
      <c r="D2" s="720"/>
      <c r="E2" s="720"/>
      <c r="F2" s="720"/>
      <c r="G2" s="720"/>
      <c r="H2" s="720"/>
      <c r="I2" s="720"/>
      <c r="J2" s="720"/>
    </row>
    <row r="3" spans="1:10" ht="20.25">
      <c r="A3" s="720" t="s">
        <v>289</v>
      </c>
      <c r="B3" s="720"/>
      <c r="C3" s="720"/>
      <c r="D3" s="720"/>
      <c r="E3" s="720"/>
      <c r="F3" s="720"/>
      <c r="G3" s="720"/>
      <c r="H3" s="720"/>
      <c r="I3" s="720"/>
      <c r="J3" s="720"/>
    </row>
    <row r="4" spans="1:10" ht="15.75">
      <c r="A4" s="804" t="s">
        <v>504</v>
      </c>
      <c r="B4" s="804"/>
      <c r="C4" s="804"/>
      <c r="D4" s="804"/>
      <c r="E4" s="804"/>
      <c r="F4" s="804"/>
      <c r="G4" s="804"/>
      <c r="H4" s="804"/>
      <c r="I4" s="804"/>
      <c r="J4" s="804"/>
    </row>
    <row r="5" spans="1:10" ht="15.75">
      <c r="A5" s="804" t="s">
        <v>291</v>
      </c>
      <c r="B5" s="804"/>
      <c r="C5" s="804"/>
      <c r="D5" s="804"/>
      <c r="E5" s="804"/>
      <c r="F5" s="804"/>
      <c r="G5" s="804"/>
      <c r="H5" s="804"/>
      <c r="I5" s="804"/>
      <c r="J5" s="804"/>
    </row>
    <row r="6" spans="1:10" ht="15.75">
      <c r="A6" s="931" t="s">
        <v>683</v>
      </c>
      <c r="B6" s="931"/>
      <c r="C6" s="846">
        <v>2017</v>
      </c>
      <c r="D6" s="846"/>
      <c r="E6" s="846"/>
      <c r="F6" s="846"/>
      <c r="G6" s="846"/>
      <c r="H6" s="846"/>
      <c r="I6" s="932" t="s">
        <v>775</v>
      </c>
      <c r="J6" s="932" t="s">
        <v>684</v>
      </c>
    </row>
    <row r="7" spans="1:10">
      <c r="A7" s="775" t="s">
        <v>294</v>
      </c>
      <c r="B7" s="928" t="s">
        <v>295</v>
      </c>
      <c r="C7" s="920" t="s">
        <v>508</v>
      </c>
      <c r="D7" s="920"/>
      <c r="E7" s="920"/>
      <c r="F7" s="920" t="s">
        <v>509</v>
      </c>
      <c r="G7" s="920"/>
      <c r="H7" s="920"/>
      <c r="I7" s="871" t="s">
        <v>510</v>
      </c>
      <c r="J7" s="871"/>
    </row>
    <row r="8" spans="1:10">
      <c r="A8" s="776"/>
      <c r="B8" s="929"/>
      <c r="C8" s="921" t="s">
        <v>511</v>
      </c>
      <c r="D8" s="921"/>
      <c r="E8" s="921"/>
      <c r="F8" s="921" t="s">
        <v>512</v>
      </c>
      <c r="G8" s="921"/>
      <c r="H8" s="921"/>
      <c r="I8" s="904"/>
      <c r="J8" s="904"/>
    </row>
    <row r="9" spans="1:10">
      <c r="A9" s="776"/>
      <c r="B9" s="929"/>
      <c r="C9" s="137" t="s">
        <v>500</v>
      </c>
      <c r="D9" s="137" t="s">
        <v>513</v>
      </c>
      <c r="E9" s="137" t="s">
        <v>514</v>
      </c>
      <c r="F9" s="137" t="s">
        <v>500</v>
      </c>
      <c r="G9" s="137" t="s">
        <v>513</v>
      </c>
      <c r="H9" s="137" t="s">
        <v>514</v>
      </c>
      <c r="I9" s="904"/>
      <c r="J9" s="904"/>
    </row>
    <row r="10" spans="1:10">
      <c r="A10" s="777"/>
      <c r="B10" s="930"/>
      <c r="C10" s="138" t="s">
        <v>498</v>
      </c>
      <c r="D10" s="138" t="s">
        <v>515</v>
      </c>
      <c r="E10" s="138" t="s">
        <v>516</v>
      </c>
      <c r="F10" s="138" t="s">
        <v>498</v>
      </c>
      <c r="G10" s="138" t="s">
        <v>515</v>
      </c>
      <c r="H10" s="138" t="s">
        <v>516</v>
      </c>
      <c r="I10" s="905"/>
      <c r="J10" s="905"/>
    </row>
    <row r="11" spans="1:10">
      <c r="A11" s="7" t="s">
        <v>305</v>
      </c>
      <c r="B11" s="8" t="s">
        <v>306</v>
      </c>
      <c r="C11" s="94">
        <f>+E11+D11</f>
        <v>11249470</v>
      </c>
      <c r="D11" s="23">
        <f>+D12+D13+D15</f>
        <v>6913321</v>
      </c>
      <c r="E11" s="23">
        <f>+E12+E13+E15</f>
        <v>4336149</v>
      </c>
      <c r="F11" s="94">
        <f>+H11+G11</f>
        <v>36137</v>
      </c>
      <c r="G11" s="23">
        <f>+G12+G13+G15</f>
        <v>30743</v>
      </c>
      <c r="H11" s="23">
        <f>+H12+H13+H15</f>
        <v>5394</v>
      </c>
      <c r="I11" s="799" t="s">
        <v>308</v>
      </c>
      <c r="J11" s="800"/>
    </row>
    <row r="12" spans="1:10">
      <c r="A12" s="11" t="s">
        <v>309</v>
      </c>
      <c r="B12" s="12" t="s">
        <v>310</v>
      </c>
      <c r="C12" s="95">
        <f t="shared" ref="C12:C76" si="0">+E12+D12</f>
        <v>9592098</v>
      </c>
      <c r="D12" s="13">
        <v>5359109</v>
      </c>
      <c r="E12" s="13">
        <v>4232989</v>
      </c>
      <c r="F12" s="95">
        <f t="shared" ref="F12:F76" si="1">+H12+G12</f>
        <v>16124</v>
      </c>
      <c r="G12" s="13">
        <v>10929</v>
      </c>
      <c r="H12" s="13">
        <v>5195</v>
      </c>
      <c r="I12" s="922" t="s">
        <v>312</v>
      </c>
      <c r="J12" s="923"/>
    </row>
    <row r="13" spans="1:10">
      <c r="A13" s="15" t="s">
        <v>313</v>
      </c>
      <c r="B13" s="16" t="s">
        <v>314</v>
      </c>
      <c r="C13" s="96">
        <f t="shared" si="0"/>
        <v>68845</v>
      </c>
      <c r="D13" s="17">
        <v>66577</v>
      </c>
      <c r="E13" s="17">
        <v>2268</v>
      </c>
      <c r="F13" s="96">
        <f t="shared" si="1"/>
        <v>2339</v>
      </c>
      <c r="G13" s="17">
        <v>2320</v>
      </c>
      <c r="H13" s="17">
        <v>19</v>
      </c>
      <c r="I13" s="924" t="s">
        <v>316</v>
      </c>
      <c r="J13" s="925"/>
    </row>
    <row r="14" spans="1:10">
      <c r="A14" s="19" t="s">
        <v>317</v>
      </c>
      <c r="B14" s="20" t="s">
        <v>318</v>
      </c>
      <c r="C14" s="95">
        <v>68845</v>
      </c>
      <c r="D14" s="13">
        <v>66577</v>
      </c>
      <c r="E14" s="13">
        <v>2268</v>
      </c>
      <c r="F14" s="95">
        <v>2339</v>
      </c>
      <c r="G14" s="13">
        <v>2320</v>
      </c>
      <c r="H14" s="13">
        <v>19</v>
      </c>
      <c r="I14" s="900" t="s">
        <v>319</v>
      </c>
      <c r="J14" s="901"/>
    </row>
    <row r="15" spans="1:10">
      <c r="A15" s="21" t="s">
        <v>320</v>
      </c>
      <c r="B15" s="22" t="s">
        <v>321</v>
      </c>
      <c r="C15" s="94">
        <v>1588527</v>
      </c>
      <c r="D15" s="23">
        <v>1487635</v>
      </c>
      <c r="E15" s="23">
        <v>100892</v>
      </c>
      <c r="F15" s="94">
        <v>17674</v>
      </c>
      <c r="G15" s="23">
        <v>17494</v>
      </c>
      <c r="H15" s="23">
        <v>180</v>
      </c>
      <c r="I15" s="799" t="s">
        <v>322</v>
      </c>
      <c r="J15" s="800"/>
    </row>
    <row r="16" spans="1:10" ht="16.5" customHeight="1">
      <c r="A16" s="19" t="s">
        <v>323</v>
      </c>
      <c r="B16" s="20" t="s">
        <v>324</v>
      </c>
      <c r="C16" s="97">
        <f t="shared" si="0"/>
        <v>1588527</v>
      </c>
      <c r="D16" s="25">
        <v>1487635</v>
      </c>
      <c r="E16" s="25">
        <v>100892</v>
      </c>
      <c r="F16" s="97">
        <f t="shared" si="1"/>
        <v>17674</v>
      </c>
      <c r="G16" s="25">
        <v>17494</v>
      </c>
      <c r="H16" s="25">
        <v>180</v>
      </c>
      <c r="I16" s="900" t="s">
        <v>325</v>
      </c>
      <c r="J16" s="901"/>
    </row>
    <row r="17" spans="1:10" ht="16.5" customHeight="1">
      <c r="A17" s="7" t="s">
        <v>326</v>
      </c>
      <c r="B17" s="8" t="s">
        <v>327</v>
      </c>
      <c r="C17" s="96">
        <f t="shared" si="0"/>
        <v>8635384</v>
      </c>
      <c r="D17" s="17">
        <f>+D18+D27+D30+D33+D37+D39+D41+D44+D47+D48+D49+D51+D54+D60+D61+D66+D72+D74+D77+D80+D82+D85</f>
        <v>7189149</v>
      </c>
      <c r="E17" s="17">
        <f>+E18+E27+E30+E33+E37+E39+E41+E44+E47+E48+E49+E51+E54+E60+E61+E66+E72+E74+E77+E80+E82+E85</f>
        <v>1446235</v>
      </c>
      <c r="F17" s="96">
        <f t="shared" si="1"/>
        <v>123147</v>
      </c>
      <c r="G17" s="17">
        <f>+G18+G27+G30+G33+G37+G39+G41+G44+G47+G48+G49+G51+G54+G60+G61+G66+G72+G74+G77+G80+G82+G85</f>
        <v>120627</v>
      </c>
      <c r="H17" s="17">
        <f>+H18+H27+H30+H33+H37+H39+H41+H44+H47+H48+H49+H51+H54+H60+H61+H66+H72+H74+H77+H80+H82+H85</f>
        <v>2520</v>
      </c>
      <c r="I17" s="799" t="s">
        <v>328</v>
      </c>
      <c r="J17" s="800"/>
    </row>
    <row r="18" spans="1:10">
      <c r="A18" s="11">
        <v>10</v>
      </c>
      <c r="B18" s="12" t="s">
        <v>329</v>
      </c>
      <c r="C18" s="95">
        <f t="shared" si="0"/>
        <v>346430</v>
      </c>
      <c r="D18" s="13">
        <f>+D19+D20+D21+D22+D23+D24+D25+D26</f>
        <v>336538</v>
      </c>
      <c r="E18" s="13">
        <f>+E19+E20+E21+E22+E23+E24+E25+E26</f>
        <v>9892</v>
      </c>
      <c r="F18" s="95">
        <f t="shared" si="1"/>
        <v>9421</v>
      </c>
      <c r="G18" s="13">
        <f>+G19+G20+G21+G22+G23+G24+G25+G26</f>
        <v>9382</v>
      </c>
      <c r="H18" s="13">
        <f>+H19+H20+H21+H22+H23+H24+H25+H26</f>
        <v>39</v>
      </c>
      <c r="I18" s="767" t="s">
        <v>330</v>
      </c>
      <c r="J18" s="768"/>
    </row>
    <row r="19" spans="1:10">
      <c r="A19" s="27">
        <v>1010</v>
      </c>
      <c r="B19" s="28" t="s">
        <v>331</v>
      </c>
      <c r="C19" s="96">
        <f t="shared" si="0"/>
        <v>6517</v>
      </c>
      <c r="D19" s="17">
        <v>3600</v>
      </c>
      <c r="E19" s="17">
        <v>2917</v>
      </c>
      <c r="F19" s="96">
        <f t="shared" si="1"/>
        <v>102</v>
      </c>
      <c r="G19" s="17">
        <v>98</v>
      </c>
      <c r="H19" s="17">
        <v>4</v>
      </c>
      <c r="I19" s="769" t="s">
        <v>332</v>
      </c>
      <c r="J19" s="770"/>
    </row>
    <row r="20" spans="1:10">
      <c r="A20" s="19">
        <v>1030</v>
      </c>
      <c r="B20" s="20" t="s">
        <v>333</v>
      </c>
      <c r="C20" s="95">
        <f t="shared" si="0"/>
        <v>13062</v>
      </c>
      <c r="D20" s="13">
        <v>11154</v>
      </c>
      <c r="E20" s="13">
        <v>1908</v>
      </c>
      <c r="F20" s="95">
        <f t="shared" si="1"/>
        <v>267</v>
      </c>
      <c r="G20" s="13">
        <v>263</v>
      </c>
      <c r="H20" s="13" t="s">
        <v>31</v>
      </c>
      <c r="I20" s="900" t="s">
        <v>334</v>
      </c>
      <c r="J20" s="901"/>
    </row>
    <row r="21" spans="1:10">
      <c r="A21" s="27">
        <v>1050</v>
      </c>
      <c r="B21" s="28" t="s">
        <v>335</v>
      </c>
      <c r="C21" s="96">
        <f t="shared" si="0"/>
        <v>70235</v>
      </c>
      <c r="D21" s="17">
        <v>70106</v>
      </c>
      <c r="E21" s="17">
        <v>129</v>
      </c>
      <c r="F21" s="96">
        <f t="shared" si="1"/>
        <v>2059</v>
      </c>
      <c r="G21" s="17">
        <v>2056</v>
      </c>
      <c r="H21" s="17">
        <v>3</v>
      </c>
      <c r="I21" s="769" t="s">
        <v>336</v>
      </c>
      <c r="J21" s="770"/>
    </row>
    <row r="22" spans="1:10">
      <c r="A22" s="19">
        <v>1061</v>
      </c>
      <c r="B22" s="20" t="s">
        <v>337</v>
      </c>
      <c r="C22" s="95">
        <f t="shared" si="0"/>
        <v>72436</v>
      </c>
      <c r="D22" s="13">
        <v>72147</v>
      </c>
      <c r="E22" s="13">
        <v>289</v>
      </c>
      <c r="F22" s="95">
        <f t="shared" si="1"/>
        <v>1678</v>
      </c>
      <c r="G22" s="13">
        <v>1673</v>
      </c>
      <c r="H22" s="13">
        <v>5</v>
      </c>
      <c r="I22" s="900" t="s">
        <v>338</v>
      </c>
      <c r="J22" s="901"/>
    </row>
    <row r="23" spans="1:10">
      <c r="A23" s="27">
        <v>1071</v>
      </c>
      <c r="B23" s="28" t="s">
        <v>339</v>
      </c>
      <c r="C23" s="96">
        <f t="shared" si="0"/>
        <v>158698</v>
      </c>
      <c r="D23" s="17">
        <v>156476</v>
      </c>
      <c r="E23" s="17">
        <v>2222</v>
      </c>
      <c r="F23" s="96">
        <f t="shared" si="1"/>
        <v>4604</v>
      </c>
      <c r="G23" s="17">
        <v>4592</v>
      </c>
      <c r="H23" s="17">
        <v>12</v>
      </c>
      <c r="I23" s="769" t="s">
        <v>340</v>
      </c>
      <c r="J23" s="770"/>
    </row>
    <row r="24" spans="1:10">
      <c r="A24" s="19">
        <v>1073</v>
      </c>
      <c r="B24" s="20" t="s">
        <v>341</v>
      </c>
      <c r="C24" s="95">
        <f t="shared" si="0"/>
        <v>12593</v>
      </c>
      <c r="D24" s="13">
        <v>10558</v>
      </c>
      <c r="E24" s="13">
        <v>2035</v>
      </c>
      <c r="F24" s="95">
        <f t="shared" si="1"/>
        <v>293</v>
      </c>
      <c r="G24" s="13">
        <v>285</v>
      </c>
      <c r="H24" s="13">
        <v>8</v>
      </c>
      <c r="I24" s="900" t="s">
        <v>343</v>
      </c>
      <c r="J24" s="901"/>
    </row>
    <row r="25" spans="1:10">
      <c r="A25" s="27">
        <v>1079</v>
      </c>
      <c r="B25" s="28" t="s">
        <v>344</v>
      </c>
      <c r="C25" s="96">
        <f t="shared" si="0"/>
        <v>10216</v>
      </c>
      <c r="D25" s="17">
        <v>9824</v>
      </c>
      <c r="E25" s="17">
        <v>392</v>
      </c>
      <c r="F25" s="96">
        <f t="shared" si="1"/>
        <v>354</v>
      </c>
      <c r="G25" s="17">
        <v>353</v>
      </c>
      <c r="H25" s="17">
        <v>1</v>
      </c>
      <c r="I25" s="769" t="s">
        <v>346</v>
      </c>
      <c r="J25" s="770"/>
    </row>
    <row r="26" spans="1:10">
      <c r="A26" s="19">
        <v>1080</v>
      </c>
      <c r="B26" s="20" t="s">
        <v>347</v>
      </c>
      <c r="C26" s="95">
        <f t="shared" si="0"/>
        <v>2673</v>
      </c>
      <c r="D26" s="13">
        <v>2673</v>
      </c>
      <c r="E26" s="13" t="s">
        <v>311</v>
      </c>
      <c r="F26" s="95">
        <f t="shared" si="1"/>
        <v>64</v>
      </c>
      <c r="G26" s="13">
        <v>62</v>
      </c>
      <c r="H26" s="13" t="s">
        <v>25</v>
      </c>
      <c r="I26" s="900" t="s">
        <v>348</v>
      </c>
      <c r="J26" s="901"/>
    </row>
    <row r="27" spans="1:10">
      <c r="A27" s="15">
        <v>11</v>
      </c>
      <c r="B27" s="16" t="s">
        <v>349</v>
      </c>
      <c r="C27" s="96">
        <f t="shared" si="0"/>
        <v>145331</v>
      </c>
      <c r="D27" s="17">
        <f>+D28+D29</f>
        <v>143279</v>
      </c>
      <c r="E27" s="17">
        <f>+E28+E29</f>
        <v>2052</v>
      </c>
      <c r="F27" s="96">
        <f t="shared" si="1"/>
        <v>2920</v>
      </c>
      <c r="G27" s="17">
        <f>+G28+G29</f>
        <v>2915</v>
      </c>
      <c r="H27" s="17">
        <f>+H28+H29</f>
        <v>5</v>
      </c>
      <c r="I27" s="790" t="s">
        <v>350</v>
      </c>
      <c r="J27" s="791"/>
    </row>
    <row r="28" spans="1:10">
      <c r="A28" s="19">
        <v>1105</v>
      </c>
      <c r="B28" s="20" t="s">
        <v>351</v>
      </c>
      <c r="C28" s="95">
        <f t="shared" si="0"/>
        <v>49988</v>
      </c>
      <c r="D28" s="13">
        <v>49988</v>
      </c>
      <c r="E28" s="13" t="s">
        <v>311</v>
      </c>
      <c r="F28" s="95">
        <f t="shared" si="1"/>
        <v>719</v>
      </c>
      <c r="G28" s="13">
        <v>719</v>
      </c>
      <c r="H28" s="13" t="s">
        <v>311</v>
      </c>
      <c r="I28" s="900" t="s">
        <v>352</v>
      </c>
      <c r="J28" s="901"/>
    </row>
    <row r="29" spans="1:10">
      <c r="A29" s="27">
        <v>1106</v>
      </c>
      <c r="B29" s="28" t="s">
        <v>353</v>
      </c>
      <c r="C29" s="98">
        <f t="shared" si="0"/>
        <v>95343</v>
      </c>
      <c r="D29" s="31">
        <v>93291</v>
      </c>
      <c r="E29" s="31">
        <v>2052</v>
      </c>
      <c r="F29" s="98">
        <f t="shared" si="1"/>
        <v>2201</v>
      </c>
      <c r="G29" s="31">
        <v>2196</v>
      </c>
      <c r="H29" s="31">
        <v>5</v>
      </c>
      <c r="I29" s="769" t="s">
        <v>354</v>
      </c>
      <c r="J29" s="770"/>
    </row>
    <row r="30" spans="1:10">
      <c r="A30" s="11">
        <v>13</v>
      </c>
      <c r="B30" s="12" t="s">
        <v>355</v>
      </c>
      <c r="C30" s="95">
        <f t="shared" si="0"/>
        <v>19533</v>
      </c>
      <c r="D30" s="13">
        <f>+D31+D32</f>
        <v>19333</v>
      </c>
      <c r="E30" s="13">
        <f>+E31+E32</f>
        <v>200</v>
      </c>
      <c r="F30" s="95">
        <f t="shared" si="1"/>
        <v>595</v>
      </c>
      <c r="G30" s="13">
        <f>+G31+G32</f>
        <v>582</v>
      </c>
      <c r="H30" s="13">
        <f>+H31+H32</f>
        <v>13</v>
      </c>
      <c r="I30" s="767" t="s">
        <v>356</v>
      </c>
      <c r="J30" s="768"/>
    </row>
    <row r="31" spans="1:10">
      <c r="A31" s="27">
        <v>1392</v>
      </c>
      <c r="B31" s="28" t="s">
        <v>357</v>
      </c>
      <c r="C31" s="96">
        <f t="shared" si="0"/>
        <v>18209</v>
      </c>
      <c r="D31" s="17">
        <v>18009</v>
      </c>
      <c r="E31" s="17">
        <v>200</v>
      </c>
      <c r="F31" s="96">
        <f t="shared" si="1"/>
        <v>554</v>
      </c>
      <c r="G31" s="17">
        <v>543</v>
      </c>
      <c r="H31" s="17">
        <v>11</v>
      </c>
      <c r="I31" s="769" t="s">
        <v>358</v>
      </c>
      <c r="J31" s="770"/>
    </row>
    <row r="32" spans="1:10">
      <c r="A32" s="19">
        <v>1393</v>
      </c>
      <c r="B32" s="20" t="s">
        <v>359</v>
      </c>
      <c r="C32" s="95">
        <f t="shared" si="0"/>
        <v>1324</v>
      </c>
      <c r="D32" s="13">
        <v>1324</v>
      </c>
      <c r="E32" s="13" t="s">
        <v>311</v>
      </c>
      <c r="F32" s="95">
        <f t="shared" si="1"/>
        <v>41</v>
      </c>
      <c r="G32" s="13">
        <v>39</v>
      </c>
      <c r="H32" s="13">
        <v>2</v>
      </c>
      <c r="I32" s="900" t="s">
        <v>361</v>
      </c>
      <c r="J32" s="901"/>
    </row>
    <row r="33" spans="1:10">
      <c r="A33" s="15">
        <v>14</v>
      </c>
      <c r="B33" s="16" t="s">
        <v>362</v>
      </c>
      <c r="C33" s="96">
        <f t="shared" si="0"/>
        <v>237661</v>
      </c>
      <c r="D33" s="17">
        <f>+D34+D35+D36</f>
        <v>229762</v>
      </c>
      <c r="E33" s="17">
        <f>+E34+E35+E36</f>
        <v>7899</v>
      </c>
      <c r="F33" s="96">
        <f t="shared" si="1"/>
        <v>12550</v>
      </c>
      <c r="G33" s="17">
        <f>+G34+G35+G36</f>
        <v>12447</v>
      </c>
      <c r="H33" s="17">
        <f>+H34+H35+H36</f>
        <v>103</v>
      </c>
      <c r="I33" s="790" t="s">
        <v>363</v>
      </c>
      <c r="J33" s="791"/>
    </row>
    <row r="34" spans="1:10">
      <c r="A34" s="19">
        <v>1411</v>
      </c>
      <c r="B34" s="20" t="s">
        <v>364</v>
      </c>
      <c r="C34" s="95">
        <f t="shared" si="0"/>
        <v>9300</v>
      </c>
      <c r="D34" s="13">
        <v>9236</v>
      </c>
      <c r="E34" s="13">
        <v>64</v>
      </c>
      <c r="F34" s="95">
        <f t="shared" si="1"/>
        <v>332</v>
      </c>
      <c r="G34" s="13">
        <v>328</v>
      </c>
      <c r="H34" s="13">
        <v>4</v>
      </c>
      <c r="I34" s="900" t="s">
        <v>365</v>
      </c>
      <c r="J34" s="901"/>
    </row>
    <row r="35" spans="1:10" ht="24.75" customHeight="1">
      <c r="A35" s="27">
        <v>1412</v>
      </c>
      <c r="B35" s="28" t="s">
        <v>366</v>
      </c>
      <c r="C35" s="96">
        <f t="shared" si="0"/>
        <v>227810</v>
      </c>
      <c r="D35" s="17">
        <v>219975</v>
      </c>
      <c r="E35" s="17">
        <v>7835</v>
      </c>
      <c r="F35" s="96">
        <f t="shared" si="1"/>
        <v>12203</v>
      </c>
      <c r="G35" s="17">
        <v>12105</v>
      </c>
      <c r="H35" s="17">
        <v>98</v>
      </c>
      <c r="I35" s="769" t="s">
        <v>604</v>
      </c>
      <c r="J35" s="770"/>
    </row>
    <row r="36" spans="1:10" ht="18.75" customHeight="1">
      <c r="A36" s="27">
        <v>1430</v>
      </c>
      <c r="B36" s="28" t="s">
        <v>764</v>
      </c>
      <c r="C36" s="96">
        <f t="shared" si="0"/>
        <v>551</v>
      </c>
      <c r="D36" s="17">
        <v>551</v>
      </c>
      <c r="E36" s="17">
        <v>0</v>
      </c>
      <c r="F36" s="96">
        <f t="shared" si="1"/>
        <v>15</v>
      </c>
      <c r="G36" s="17">
        <v>14</v>
      </c>
      <c r="H36" s="17">
        <v>1</v>
      </c>
      <c r="I36" s="906" t="s">
        <v>765</v>
      </c>
      <c r="J36" s="907"/>
    </row>
    <row r="37" spans="1:10">
      <c r="A37" s="11">
        <v>15</v>
      </c>
      <c r="B37" s="12" t="s">
        <v>368</v>
      </c>
      <c r="C37" s="95">
        <v>815</v>
      </c>
      <c r="D37" s="13">
        <v>815</v>
      </c>
      <c r="E37" s="13" t="s">
        <v>311</v>
      </c>
      <c r="F37" s="95">
        <v>70</v>
      </c>
      <c r="G37" s="13">
        <v>69</v>
      </c>
      <c r="H37" s="13">
        <v>1</v>
      </c>
      <c r="I37" s="910" t="s">
        <v>369</v>
      </c>
      <c r="J37" s="911"/>
    </row>
    <row r="38" spans="1:10" ht="15.6" customHeight="1">
      <c r="A38" s="27">
        <v>1520</v>
      </c>
      <c r="B38" s="28" t="s">
        <v>370</v>
      </c>
      <c r="C38" s="96">
        <f t="shared" si="0"/>
        <v>815</v>
      </c>
      <c r="D38" s="17">
        <v>815</v>
      </c>
      <c r="E38" s="17" t="s">
        <v>311</v>
      </c>
      <c r="F38" s="96">
        <f t="shared" si="1"/>
        <v>70</v>
      </c>
      <c r="G38" s="17">
        <v>69</v>
      </c>
      <c r="H38" s="17">
        <v>1</v>
      </c>
      <c r="I38" s="769" t="s">
        <v>371</v>
      </c>
      <c r="J38" s="770"/>
    </row>
    <row r="39" spans="1:10" ht="33.75">
      <c r="A39" s="33" t="s">
        <v>57</v>
      </c>
      <c r="B39" s="34" t="s">
        <v>372</v>
      </c>
      <c r="C39" s="95">
        <v>270692</v>
      </c>
      <c r="D39" s="13">
        <v>268246</v>
      </c>
      <c r="E39" s="13">
        <v>2446</v>
      </c>
      <c r="F39" s="95">
        <v>6514</v>
      </c>
      <c r="G39" s="13">
        <v>6494</v>
      </c>
      <c r="H39" s="13">
        <v>20</v>
      </c>
      <c r="I39" s="910" t="s">
        <v>373</v>
      </c>
      <c r="J39" s="911"/>
    </row>
    <row r="40" spans="1:10">
      <c r="A40" s="27">
        <v>1622</v>
      </c>
      <c r="B40" s="28" t="s">
        <v>374</v>
      </c>
      <c r="C40" s="96">
        <f t="shared" si="0"/>
        <v>270692</v>
      </c>
      <c r="D40" s="17">
        <v>268246</v>
      </c>
      <c r="E40" s="17">
        <v>2446</v>
      </c>
      <c r="F40" s="96">
        <f t="shared" si="1"/>
        <v>6514</v>
      </c>
      <c r="G40" s="17">
        <v>6494</v>
      </c>
      <c r="H40" s="17">
        <v>20</v>
      </c>
      <c r="I40" s="769" t="s">
        <v>375</v>
      </c>
      <c r="J40" s="770"/>
    </row>
    <row r="41" spans="1:10">
      <c r="A41" s="11">
        <v>17</v>
      </c>
      <c r="B41" s="12" t="s">
        <v>376</v>
      </c>
      <c r="C41" s="95">
        <f t="shared" si="0"/>
        <v>33924</v>
      </c>
      <c r="D41" s="13">
        <f>+D42+D43</f>
        <v>32512</v>
      </c>
      <c r="E41" s="13">
        <f>+E42+E43</f>
        <v>1412</v>
      </c>
      <c r="F41" s="95">
        <f t="shared" si="1"/>
        <v>1033</v>
      </c>
      <c r="G41" s="13">
        <f>+G42+G43</f>
        <v>1023</v>
      </c>
      <c r="H41" s="13">
        <f>+H42+H43</f>
        <v>10</v>
      </c>
      <c r="I41" s="910" t="s">
        <v>377</v>
      </c>
      <c r="J41" s="911"/>
    </row>
    <row r="42" spans="1:10" ht="22.5">
      <c r="A42" s="27">
        <v>1702</v>
      </c>
      <c r="B42" s="28" t="s">
        <v>378</v>
      </c>
      <c r="C42" s="96">
        <v>21605</v>
      </c>
      <c r="D42" s="17">
        <v>20936</v>
      </c>
      <c r="E42" s="17">
        <v>669</v>
      </c>
      <c r="F42" s="96">
        <v>607</v>
      </c>
      <c r="G42" s="17">
        <v>601</v>
      </c>
      <c r="H42" s="17">
        <v>6</v>
      </c>
      <c r="I42" s="769" t="s">
        <v>379</v>
      </c>
      <c r="J42" s="770"/>
    </row>
    <row r="43" spans="1:10">
      <c r="A43" s="19">
        <v>1709</v>
      </c>
      <c r="B43" s="20" t="s">
        <v>380</v>
      </c>
      <c r="C43" s="95">
        <f t="shared" si="0"/>
        <v>12319</v>
      </c>
      <c r="D43" s="13">
        <v>11576</v>
      </c>
      <c r="E43" s="13">
        <v>743</v>
      </c>
      <c r="F43" s="95">
        <f t="shared" si="1"/>
        <v>426</v>
      </c>
      <c r="G43" s="13">
        <v>422</v>
      </c>
      <c r="H43" s="13">
        <v>4</v>
      </c>
      <c r="I43" s="900" t="s">
        <v>381</v>
      </c>
      <c r="J43" s="901"/>
    </row>
    <row r="44" spans="1:10">
      <c r="A44" s="15">
        <v>18</v>
      </c>
      <c r="B44" s="16" t="s">
        <v>382</v>
      </c>
      <c r="C44" s="96">
        <f t="shared" si="0"/>
        <v>316465</v>
      </c>
      <c r="D44" s="17">
        <f>+D45+D46</f>
        <v>292769</v>
      </c>
      <c r="E44" s="17">
        <f>+E45+E46</f>
        <v>23696</v>
      </c>
      <c r="F44" s="96">
        <f t="shared" si="1"/>
        <v>4112</v>
      </c>
      <c r="G44" s="17">
        <f>+G45+G46</f>
        <v>4033</v>
      </c>
      <c r="H44" s="17">
        <f>+H45+H46</f>
        <v>79</v>
      </c>
      <c r="I44" s="790" t="s">
        <v>385</v>
      </c>
      <c r="J44" s="791"/>
    </row>
    <row r="45" spans="1:10">
      <c r="A45" s="19">
        <v>1811</v>
      </c>
      <c r="B45" s="20" t="s">
        <v>386</v>
      </c>
      <c r="C45" s="95">
        <f t="shared" si="0"/>
        <v>310417</v>
      </c>
      <c r="D45" s="13">
        <v>286741</v>
      </c>
      <c r="E45" s="13">
        <v>23676</v>
      </c>
      <c r="F45" s="95">
        <f t="shared" si="1"/>
        <v>4059</v>
      </c>
      <c r="G45" s="13">
        <v>3981</v>
      </c>
      <c r="H45" s="13">
        <v>78</v>
      </c>
      <c r="I45" s="900" t="s">
        <v>388</v>
      </c>
      <c r="J45" s="901"/>
    </row>
    <row r="46" spans="1:10">
      <c r="A46" s="27">
        <v>1820</v>
      </c>
      <c r="B46" s="28" t="s">
        <v>389</v>
      </c>
      <c r="C46" s="96">
        <f t="shared" si="0"/>
        <v>6048</v>
      </c>
      <c r="D46" s="17">
        <v>6028</v>
      </c>
      <c r="E46" s="17" t="s">
        <v>409</v>
      </c>
      <c r="F46" s="96">
        <f t="shared" si="1"/>
        <v>53</v>
      </c>
      <c r="G46" s="17">
        <v>52</v>
      </c>
      <c r="H46" s="17" t="s">
        <v>315</v>
      </c>
      <c r="I46" s="769" t="s">
        <v>390</v>
      </c>
      <c r="J46" s="770"/>
    </row>
    <row r="47" spans="1:10">
      <c r="A47" s="35">
        <v>19</v>
      </c>
      <c r="B47" s="99" t="s">
        <v>391</v>
      </c>
      <c r="C47" s="100">
        <f t="shared" si="0"/>
        <v>429711</v>
      </c>
      <c r="D47" s="37">
        <v>271836</v>
      </c>
      <c r="E47" s="37">
        <v>157875</v>
      </c>
      <c r="F47" s="100">
        <f t="shared" si="1"/>
        <v>809</v>
      </c>
      <c r="G47" s="37">
        <v>672</v>
      </c>
      <c r="H47" s="37">
        <v>137</v>
      </c>
      <c r="I47" s="916" t="s">
        <v>392</v>
      </c>
      <c r="J47" s="917"/>
    </row>
    <row r="48" spans="1:10">
      <c r="A48" s="15">
        <v>20</v>
      </c>
      <c r="B48" s="16" t="s">
        <v>393</v>
      </c>
      <c r="C48" s="96">
        <f t="shared" si="0"/>
        <v>2757331</v>
      </c>
      <c r="D48" s="17">
        <v>1793953</v>
      </c>
      <c r="E48" s="17">
        <v>963378</v>
      </c>
      <c r="F48" s="96">
        <f t="shared" si="1"/>
        <v>8925</v>
      </c>
      <c r="G48" s="17">
        <v>7345</v>
      </c>
      <c r="H48" s="17">
        <v>1580</v>
      </c>
      <c r="I48" s="790" t="s">
        <v>395</v>
      </c>
      <c r="J48" s="791"/>
    </row>
    <row r="49" spans="1:10" ht="22.5">
      <c r="A49" s="11">
        <v>21</v>
      </c>
      <c r="B49" s="12" t="s">
        <v>396</v>
      </c>
      <c r="C49" s="95">
        <f t="shared" si="0"/>
        <v>5884</v>
      </c>
      <c r="D49" s="13">
        <v>5884</v>
      </c>
      <c r="E49" s="13" t="s">
        <v>311</v>
      </c>
      <c r="F49" s="95">
        <f t="shared" si="1"/>
        <v>256</v>
      </c>
      <c r="G49" s="13">
        <v>255</v>
      </c>
      <c r="H49" s="13">
        <v>1</v>
      </c>
      <c r="I49" s="910" t="s">
        <v>397</v>
      </c>
      <c r="J49" s="911"/>
    </row>
    <row r="50" spans="1:10">
      <c r="A50" s="27">
        <v>2100</v>
      </c>
      <c r="B50" s="28" t="s">
        <v>398</v>
      </c>
      <c r="C50" s="96">
        <v>5884</v>
      </c>
      <c r="D50" s="17">
        <v>5884</v>
      </c>
      <c r="E50" s="17" t="s">
        <v>311</v>
      </c>
      <c r="F50" s="96">
        <v>256</v>
      </c>
      <c r="G50" s="17">
        <v>255</v>
      </c>
      <c r="H50" s="17">
        <v>1</v>
      </c>
      <c r="I50" s="769" t="s">
        <v>399</v>
      </c>
      <c r="J50" s="770"/>
    </row>
    <row r="51" spans="1:10">
      <c r="A51" s="11">
        <v>22</v>
      </c>
      <c r="B51" s="12" t="s">
        <v>400</v>
      </c>
      <c r="C51" s="95">
        <f t="shared" si="0"/>
        <v>293925</v>
      </c>
      <c r="D51" s="13">
        <f>+D52+D53</f>
        <v>281112</v>
      </c>
      <c r="E51" s="13">
        <f>+E52+E53</f>
        <v>12813</v>
      </c>
      <c r="F51" s="95">
        <f t="shared" si="1"/>
        <v>6837</v>
      </c>
      <c r="G51" s="13">
        <f>+G52+G53</f>
        <v>6789</v>
      </c>
      <c r="H51" s="13">
        <f>+H52+H53</f>
        <v>48</v>
      </c>
      <c r="I51" s="914" t="s">
        <v>401</v>
      </c>
      <c r="J51" s="915"/>
    </row>
    <row r="52" spans="1:10">
      <c r="A52" s="27">
        <v>2211</v>
      </c>
      <c r="B52" s="28" t="s">
        <v>402</v>
      </c>
      <c r="C52" s="96">
        <f t="shared" si="0"/>
        <v>1336</v>
      </c>
      <c r="D52" s="17">
        <v>1336</v>
      </c>
      <c r="E52" s="17" t="s">
        <v>311</v>
      </c>
      <c r="F52" s="96">
        <f t="shared" si="1"/>
        <v>42</v>
      </c>
      <c r="G52" s="17">
        <v>42</v>
      </c>
      <c r="H52" s="17" t="s">
        <v>311</v>
      </c>
      <c r="I52" s="769" t="s">
        <v>403</v>
      </c>
      <c r="J52" s="770"/>
    </row>
    <row r="53" spans="1:10">
      <c r="A53" s="19">
        <v>2220</v>
      </c>
      <c r="B53" s="20" t="s">
        <v>404</v>
      </c>
      <c r="C53" s="95">
        <f t="shared" si="0"/>
        <v>292589</v>
      </c>
      <c r="D53" s="13">
        <v>279776</v>
      </c>
      <c r="E53" s="13">
        <v>12813</v>
      </c>
      <c r="F53" s="95">
        <f t="shared" si="1"/>
        <v>6795</v>
      </c>
      <c r="G53" s="13">
        <v>6747</v>
      </c>
      <c r="H53" s="13">
        <v>48</v>
      </c>
      <c r="I53" s="900" t="s">
        <v>405</v>
      </c>
      <c r="J53" s="901"/>
    </row>
    <row r="54" spans="1:10">
      <c r="A54" s="15">
        <v>23</v>
      </c>
      <c r="B54" s="16" t="s">
        <v>406</v>
      </c>
      <c r="C54" s="96">
        <f t="shared" si="0"/>
        <v>1085007</v>
      </c>
      <c r="D54" s="17">
        <f>+D55+D56+D57+D58+D59</f>
        <v>1052501</v>
      </c>
      <c r="E54" s="17">
        <f>+E55+E56+E57+E58+E59</f>
        <v>32506</v>
      </c>
      <c r="F54" s="96">
        <f t="shared" si="1"/>
        <v>25102</v>
      </c>
      <c r="G54" s="17">
        <f>+G55+G56+G57+G58+G59</f>
        <v>24981</v>
      </c>
      <c r="H54" s="17">
        <f>+H55+H56+H57+H58+H59</f>
        <v>121</v>
      </c>
      <c r="I54" s="912" t="s">
        <v>407</v>
      </c>
      <c r="J54" s="913"/>
    </row>
    <row r="55" spans="1:10">
      <c r="A55" s="19">
        <v>2310</v>
      </c>
      <c r="B55" s="20" t="s">
        <v>408</v>
      </c>
      <c r="C55" s="95">
        <f t="shared" si="0"/>
        <v>61687</v>
      </c>
      <c r="D55" s="13">
        <v>60692</v>
      </c>
      <c r="E55" s="13">
        <v>995</v>
      </c>
      <c r="F55" s="95">
        <f t="shared" si="1"/>
        <v>1908</v>
      </c>
      <c r="G55" s="13">
        <v>1899</v>
      </c>
      <c r="H55" s="13">
        <v>9</v>
      </c>
      <c r="I55" s="900" t="s">
        <v>410</v>
      </c>
      <c r="J55" s="901"/>
    </row>
    <row r="56" spans="1:10">
      <c r="A56" s="27">
        <v>2394</v>
      </c>
      <c r="B56" s="28" t="s">
        <v>411</v>
      </c>
      <c r="C56" s="96">
        <f t="shared" si="0"/>
        <v>108335</v>
      </c>
      <c r="D56" s="17">
        <v>95451</v>
      </c>
      <c r="E56" s="17">
        <v>12884</v>
      </c>
      <c r="F56" s="96">
        <f t="shared" si="1"/>
        <v>1604</v>
      </c>
      <c r="G56" s="17">
        <v>1565</v>
      </c>
      <c r="H56" s="17">
        <v>39</v>
      </c>
      <c r="I56" s="769" t="s">
        <v>412</v>
      </c>
      <c r="J56" s="770"/>
    </row>
    <row r="57" spans="1:10">
      <c r="A57" s="19">
        <v>2395</v>
      </c>
      <c r="B57" s="20" t="s">
        <v>413</v>
      </c>
      <c r="C57" s="95">
        <f t="shared" si="0"/>
        <v>736425</v>
      </c>
      <c r="D57" s="13">
        <v>718196</v>
      </c>
      <c r="E57" s="13">
        <v>18229</v>
      </c>
      <c r="F57" s="95">
        <f t="shared" si="1"/>
        <v>17064</v>
      </c>
      <c r="G57" s="13">
        <v>17005</v>
      </c>
      <c r="H57" s="13">
        <v>59</v>
      </c>
      <c r="I57" s="900" t="s">
        <v>414</v>
      </c>
      <c r="J57" s="901"/>
    </row>
    <row r="58" spans="1:10">
      <c r="A58" s="27">
        <v>2396</v>
      </c>
      <c r="B58" s="28" t="s">
        <v>415</v>
      </c>
      <c r="C58" s="96">
        <f t="shared" si="0"/>
        <v>47644</v>
      </c>
      <c r="D58" s="17">
        <v>47644</v>
      </c>
      <c r="E58" s="17">
        <v>0</v>
      </c>
      <c r="F58" s="96">
        <f t="shared" si="1"/>
        <v>1429</v>
      </c>
      <c r="G58" s="17">
        <v>1419</v>
      </c>
      <c r="H58" s="17">
        <v>10</v>
      </c>
      <c r="I58" s="769" t="s">
        <v>416</v>
      </c>
      <c r="J58" s="770"/>
    </row>
    <row r="59" spans="1:10" ht="15" customHeight="1">
      <c r="A59" s="19">
        <v>2399</v>
      </c>
      <c r="B59" s="20" t="s">
        <v>417</v>
      </c>
      <c r="C59" s="95">
        <f t="shared" si="0"/>
        <v>130916</v>
      </c>
      <c r="D59" s="13">
        <v>130518</v>
      </c>
      <c r="E59" s="13">
        <v>398</v>
      </c>
      <c r="F59" s="95">
        <f t="shared" si="1"/>
        <v>3097</v>
      </c>
      <c r="G59" s="13">
        <v>3093</v>
      </c>
      <c r="H59" s="13">
        <v>4</v>
      </c>
      <c r="I59" s="900" t="s">
        <v>418</v>
      </c>
      <c r="J59" s="901"/>
    </row>
    <row r="60" spans="1:10">
      <c r="A60" s="15">
        <v>24</v>
      </c>
      <c r="B60" s="16" t="s">
        <v>419</v>
      </c>
      <c r="C60" s="96">
        <f t="shared" si="0"/>
        <v>1102470</v>
      </c>
      <c r="D60" s="17">
        <v>890225</v>
      </c>
      <c r="E60" s="17">
        <v>212245</v>
      </c>
      <c r="F60" s="96">
        <f t="shared" si="1"/>
        <v>4684</v>
      </c>
      <c r="G60" s="17">
        <v>4417</v>
      </c>
      <c r="H60" s="17">
        <v>267</v>
      </c>
      <c r="I60" s="912" t="s">
        <v>420</v>
      </c>
      <c r="J60" s="913"/>
    </row>
    <row r="61" spans="1:10" ht="22.5">
      <c r="A61" s="15">
        <v>25</v>
      </c>
      <c r="B61" s="16" t="s">
        <v>421</v>
      </c>
      <c r="C61" s="96">
        <f>+E61+D61</f>
        <v>1058830</v>
      </c>
      <c r="D61" s="17">
        <f>+D62+D63+D64+D65</f>
        <v>1051207</v>
      </c>
      <c r="E61" s="17">
        <f>+E62+E63+E64+E65</f>
        <v>7623</v>
      </c>
      <c r="F61" s="96">
        <f t="shared" si="1"/>
        <v>27394</v>
      </c>
      <c r="G61" s="17">
        <f>+G62+G63+G64+G65</f>
        <v>27361</v>
      </c>
      <c r="H61" s="17">
        <f>+H62+H63+H64+H65</f>
        <v>33</v>
      </c>
      <c r="I61" s="912" t="s">
        <v>422</v>
      </c>
      <c r="J61" s="913"/>
    </row>
    <row r="62" spans="1:10">
      <c r="A62" s="19">
        <v>2511</v>
      </c>
      <c r="B62" s="20" t="s">
        <v>423</v>
      </c>
      <c r="C62" s="95">
        <f t="shared" si="0"/>
        <v>999498</v>
      </c>
      <c r="D62" s="13">
        <v>992495</v>
      </c>
      <c r="E62" s="13">
        <v>7003</v>
      </c>
      <c r="F62" s="95">
        <f t="shared" si="1"/>
        <v>25818</v>
      </c>
      <c r="G62" s="13">
        <v>25788</v>
      </c>
      <c r="H62" s="13">
        <v>30</v>
      </c>
      <c r="I62" s="900" t="s">
        <v>424</v>
      </c>
      <c r="J62" s="901"/>
    </row>
    <row r="63" spans="1:10" ht="22.5" customHeight="1">
      <c r="A63" s="27">
        <v>2591</v>
      </c>
      <c r="B63" s="28" t="s">
        <v>425</v>
      </c>
      <c r="C63" s="96">
        <f t="shared" si="0"/>
        <v>10612</v>
      </c>
      <c r="D63" s="17">
        <v>10612</v>
      </c>
      <c r="E63" s="17">
        <v>0</v>
      </c>
      <c r="F63" s="96">
        <f t="shared" si="1"/>
        <v>218</v>
      </c>
      <c r="G63" s="17">
        <v>218</v>
      </c>
      <c r="H63" s="17" t="s">
        <v>311</v>
      </c>
      <c r="I63" s="769" t="s">
        <v>426</v>
      </c>
      <c r="J63" s="770"/>
    </row>
    <row r="64" spans="1:10">
      <c r="A64" s="39">
        <v>2592</v>
      </c>
      <c r="B64" s="20" t="s">
        <v>427</v>
      </c>
      <c r="C64" s="95">
        <f t="shared" si="0"/>
        <v>29406</v>
      </c>
      <c r="D64" s="13">
        <v>28786</v>
      </c>
      <c r="E64" s="13">
        <v>620</v>
      </c>
      <c r="F64" s="95">
        <f t="shared" si="1"/>
        <v>786</v>
      </c>
      <c r="G64" s="13">
        <v>783</v>
      </c>
      <c r="H64" s="13">
        <v>3</v>
      </c>
      <c r="I64" s="900" t="s">
        <v>428</v>
      </c>
      <c r="J64" s="901"/>
    </row>
    <row r="65" spans="1:10">
      <c r="A65" s="27">
        <v>2599</v>
      </c>
      <c r="B65" s="28" t="s">
        <v>429</v>
      </c>
      <c r="C65" s="96">
        <f t="shared" si="0"/>
        <v>19314</v>
      </c>
      <c r="D65" s="17">
        <v>19314</v>
      </c>
      <c r="E65" s="17" t="s">
        <v>311</v>
      </c>
      <c r="F65" s="96">
        <f t="shared" si="1"/>
        <v>572</v>
      </c>
      <c r="G65" s="17">
        <v>572</v>
      </c>
      <c r="H65" s="17" t="s">
        <v>311</v>
      </c>
      <c r="I65" s="769" t="s">
        <v>430</v>
      </c>
      <c r="J65" s="770"/>
    </row>
    <row r="66" spans="1:10">
      <c r="A66" s="43">
        <v>27</v>
      </c>
      <c r="B66" s="44" t="s">
        <v>431</v>
      </c>
      <c r="C66" s="95">
        <f t="shared" si="0"/>
        <v>120659</v>
      </c>
      <c r="D66" s="13">
        <f>+D67+D68+D69+D70+D71</f>
        <v>120465</v>
      </c>
      <c r="E66" s="13">
        <f>+E67+E68+E69+E70+E71</f>
        <v>194</v>
      </c>
      <c r="F66" s="95">
        <f t="shared" si="1"/>
        <v>2232</v>
      </c>
      <c r="G66" s="13">
        <f>+G67+G68+G69+G70+G71</f>
        <v>2215</v>
      </c>
      <c r="H66" s="13">
        <f>+H67+H68+H69+H70+H71</f>
        <v>17</v>
      </c>
      <c r="I66" s="910" t="s">
        <v>433</v>
      </c>
      <c r="J66" s="911"/>
    </row>
    <row r="67" spans="1:10" ht="22.5">
      <c r="A67" s="27">
        <v>2710</v>
      </c>
      <c r="B67" s="28" t="s">
        <v>629</v>
      </c>
      <c r="C67" s="96">
        <f t="shared" si="0"/>
        <v>31615</v>
      </c>
      <c r="D67" s="17">
        <v>31615</v>
      </c>
      <c r="E67" s="17" t="s">
        <v>311</v>
      </c>
      <c r="F67" s="96">
        <f t="shared" si="1"/>
        <v>663</v>
      </c>
      <c r="G67" s="17">
        <v>659</v>
      </c>
      <c r="H67" s="17">
        <v>4</v>
      </c>
      <c r="I67" s="769" t="s">
        <v>435</v>
      </c>
      <c r="J67" s="770"/>
    </row>
    <row r="68" spans="1:10" ht="22.5">
      <c r="A68" s="45">
        <v>2730</v>
      </c>
      <c r="B68" s="46" t="s">
        <v>436</v>
      </c>
      <c r="C68" s="100">
        <f t="shared" si="0"/>
        <v>50260</v>
      </c>
      <c r="D68" s="37">
        <v>50106</v>
      </c>
      <c r="E68" s="37">
        <v>154</v>
      </c>
      <c r="F68" s="100">
        <f t="shared" si="1"/>
        <v>704</v>
      </c>
      <c r="G68" s="37">
        <v>703</v>
      </c>
      <c r="H68" s="37">
        <v>1</v>
      </c>
      <c r="I68" s="792" t="s">
        <v>437</v>
      </c>
      <c r="J68" s="793"/>
    </row>
    <row r="69" spans="1:10">
      <c r="A69" s="27">
        <v>2740</v>
      </c>
      <c r="B69" s="28" t="s">
        <v>438</v>
      </c>
      <c r="C69" s="96">
        <f t="shared" si="0"/>
        <v>2194</v>
      </c>
      <c r="D69" s="17">
        <v>2154</v>
      </c>
      <c r="E69" s="17">
        <v>40</v>
      </c>
      <c r="F69" s="96">
        <f t="shared" si="1"/>
        <v>59</v>
      </c>
      <c r="G69" s="17">
        <v>58</v>
      </c>
      <c r="H69" s="17">
        <v>1</v>
      </c>
      <c r="I69" s="769" t="s">
        <v>439</v>
      </c>
      <c r="J69" s="770"/>
    </row>
    <row r="70" spans="1:10">
      <c r="A70" s="27">
        <v>2750</v>
      </c>
      <c r="B70" s="28" t="s">
        <v>726</v>
      </c>
      <c r="C70" s="96">
        <f t="shared" si="0"/>
        <v>3814</v>
      </c>
      <c r="D70" s="17">
        <v>3814</v>
      </c>
      <c r="E70" s="17">
        <v>0</v>
      </c>
      <c r="F70" s="96">
        <f t="shared" si="1"/>
        <v>181</v>
      </c>
      <c r="G70" s="17">
        <v>170</v>
      </c>
      <c r="H70" s="17">
        <v>11</v>
      </c>
      <c r="I70" s="906" t="s">
        <v>763</v>
      </c>
      <c r="J70" s="907"/>
    </row>
    <row r="71" spans="1:10">
      <c r="A71" s="19">
        <v>2790</v>
      </c>
      <c r="B71" s="20" t="s">
        <v>440</v>
      </c>
      <c r="C71" s="95">
        <f t="shared" si="0"/>
        <v>32776</v>
      </c>
      <c r="D71" s="13">
        <v>32776</v>
      </c>
      <c r="E71" s="13" t="s">
        <v>311</v>
      </c>
      <c r="F71" s="95">
        <f t="shared" si="1"/>
        <v>625</v>
      </c>
      <c r="G71" s="13">
        <v>625</v>
      </c>
      <c r="H71" s="13" t="s">
        <v>311</v>
      </c>
      <c r="I71" s="788" t="s">
        <v>441</v>
      </c>
      <c r="J71" s="789"/>
    </row>
    <row r="72" spans="1:10">
      <c r="A72" s="11">
        <v>28</v>
      </c>
      <c r="B72" s="12" t="s">
        <v>442</v>
      </c>
      <c r="C72" s="95">
        <v>71638</v>
      </c>
      <c r="D72" s="13">
        <v>71638</v>
      </c>
      <c r="E72" s="13" t="s">
        <v>311</v>
      </c>
      <c r="F72" s="95">
        <v>1731</v>
      </c>
      <c r="G72" s="13">
        <v>1731</v>
      </c>
      <c r="H72" s="13" t="s">
        <v>311</v>
      </c>
      <c r="I72" s="910" t="s">
        <v>443</v>
      </c>
      <c r="J72" s="911"/>
    </row>
    <row r="73" spans="1:10" ht="33.75">
      <c r="A73" s="27">
        <v>2810</v>
      </c>
      <c r="B73" s="28" t="s">
        <v>444</v>
      </c>
      <c r="C73" s="96">
        <f t="shared" si="0"/>
        <v>71638</v>
      </c>
      <c r="D73" s="17">
        <v>71638</v>
      </c>
      <c r="E73" s="17" t="s">
        <v>311</v>
      </c>
      <c r="F73" s="96">
        <f t="shared" si="1"/>
        <v>1731</v>
      </c>
      <c r="G73" s="17">
        <v>1731</v>
      </c>
      <c r="H73" s="17" t="s">
        <v>311</v>
      </c>
      <c r="I73" s="769" t="s">
        <v>445</v>
      </c>
      <c r="J73" s="770"/>
    </row>
    <row r="74" spans="1:10">
      <c r="A74" s="15">
        <v>29</v>
      </c>
      <c r="B74" s="16" t="s">
        <v>446</v>
      </c>
      <c r="C74" s="96">
        <f t="shared" si="0"/>
        <v>10690</v>
      </c>
      <c r="D74" s="17">
        <f>+D75+D76</f>
        <v>10575</v>
      </c>
      <c r="E74" s="17">
        <f>+E75+E76</f>
        <v>115</v>
      </c>
      <c r="F74" s="96">
        <f t="shared" si="1"/>
        <v>423</v>
      </c>
      <c r="G74" s="17">
        <f>+G75+G76</f>
        <v>420</v>
      </c>
      <c r="H74" s="17">
        <f>+H75+H76</f>
        <v>3</v>
      </c>
      <c r="I74" s="790" t="s">
        <v>447</v>
      </c>
      <c r="J74" s="791"/>
    </row>
    <row r="75" spans="1:10" ht="22.5">
      <c r="A75" s="19">
        <v>2920</v>
      </c>
      <c r="B75" s="20" t="s">
        <v>682</v>
      </c>
      <c r="C75" s="95">
        <f t="shared" si="0"/>
        <v>9062</v>
      </c>
      <c r="D75" s="13">
        <v>8947</v>
      </c>
      <c r="E75" s="13">
        <v>115</v>
      </c>
      <c r="F75" s="95">
        <f t="shared" si="1"/>
        <v>384</v>
      </c>
      <c r="G75" s="13">
        <v>381</v>
      </c>
      <c r="H75" s="13">
        <v>3</v>
      </c>
      <c r="I75" s="788" t="s">
        <v>449</v>
      </c>
      <c r="J75" s="789"/>
    </row>
    <row r="76" spans="1:10">
      <c r="A76" s="27">
        <v>2930</v>
      </c>
      <c r="B76" s="28" t="s">
        <v>450</v>
      </c>
      <c r="C76" s="96">
        <f t="shared" si="0"/>
        <v>1628</v>
      </c>
      <c r="D76" s="17">
        <v>1628</v>
      </c>
      <c r="E76" s="17" t="s">
        <v>311</v>
      </c>
      <c r="F76" s="96">
        <f t="shared" si="1"/>
        <v>39</v>
      </c>
      <c r="G76" s="17" t="s">
        <v>451</v>
      </c>
      <c r="H76" s="17" t="s">
        <v>311</v>
      </c>
      <c r="I76" s="769" t="s">
        <v>452</v>
      </c>
      <c r="J76" s="770"/>
    </row>
    <row r="77" spans="1:10">
      <c r="A77" s="19">
        <v>30</v>
      </c>
      <c r="B77" s="20" t="s">
        <v>453</v>
      </c>
      <c r="C77" s="95">
        <f t="shared" ref="C77:C101" si="2">+E77+D77</f>
        <v>42656</v>
      </c>
      <c r="D77" s="13">
        <f>+D78+D79</f>
        <v>40194</v>
      </c>
      <c r="E77" s="13">
        <f>+E78+E79</f>
        <v>2462</v>
      </c>
      <c r="F77" s="95">
        <f t="shared" ref="F77:F102" si="3">+H77+G77</f>
        <v>325</v>
      </c>
      <c r="G77" s="13">
        <f>+G78+G79</f>
        <v>321</v>
      </c>
      <c r="H77" s="13">
        <f>+H78+H79</f>
        <v>4</v>
      </c>
      <c r="I77" s="910" t="s">
        <v>454</v>
      </c>
      <c r="J77" s="911"/>
    </row>
    <row r="78" spans="1:10" s="135" customFormat="1" ht="12.75">
      <c r="A78" s="27">
        <v>3011</v>
      </c>
      <c r="B78" s="28" t="s">
        <v>455</v>
      </c>
      <c r="C78" s="96">
        <f t="shared" si="2"/>
        <v>40174</v>
      </c>
      <c r="D78" s="17">
        <v>37712</v>
      </c>
      <c r="E78" s="17">
        <v>2462</v>
      </c>
      <c r="F78" s="96">
        <f t="shared" si="3"/>
        <v>267</v>
      </c>
      <c r="G78" s="17">
        <v>263</v>
      </c>
      <c r="H78" s="17">
        <v>4</v>
      </c>
      <c r="I78" s="769" t="s">
        <v>456</v>
      </c>
      <c r="J78" s="770"/>
    </row>
    <row r="79" spans="1:10">
      <c r="A79" s="19">
        <v>3012</v>
      </c>
      <c r="B79" s="20" t="s">
        <v>457</v>
      </c>
      <c r="C79" s="95">
        <f t="shared" si="2"/>
        <v>2482</v>
      </c>
      <c r="D79" s="13">
        <v>2482</v>
      </c>
      <c r="E79" s="13" t="s">
        <v>311</v>
      </c>
      <c r="F79" s="95">
        <f t="shared" si="3"/>
        <v>58</v>
      </c>
      <c r="G79" s="13">
        <v>58</v>
      </c>
      <c r="H79" s="13" t="s">
        <v>311</v>
      </c>
      <c r="I79" s="788" t="s">
        <v>458</v>
      </c>
      <c r="J79" s="789"/>
    </row>
    <row r="80" spans="1:10" s="136" customFormat="1" ht="12.75">
      <c r="A80" s="15">
        <v>31</v>
      </c>
      <c r="B80" s="16" t="s">
        <v>459</v>
      </c>
      <c r="C80" s="96">
        <v>180766</v>
      </c>
      <c r="D80" s="17">
        <v>176956</v>
      </c>
      <c r="E80" s="17">
        <v>3810</v>
      </c>
      <c r="F80" s="96">
        <v>5121</v>
      </c>
      <c r="G80" s="17">
        <v>5103</v>
      </c>
      <c r="H80" s="17">
        <v>18</v>
      </c>
      <c r="I80" s="908" t="s">
        <v>460</v>
      </c>
      <c r="J80" s="909"/>
    </row>
    <row r="81" spans="1:10">
      <c r="A81" s="19">
        <v>3100</v>
      </c>
      <c r="B81" s="20" t="s">
        <v>459</v>
      </c>
      <c r="C81" s="95">
        <f t="shared" si="2"/>
        <v>180766</v>
      </c>
      <c r="D81" s="13">
        <v>176956</v>
      </c>
      <c r="E81" s="13">
        <v>3810</v>
      </c>
      <c r="F81" s="95">
        <f t="shared" si="3"/>
        <v>5121</v>
      </c>
      <c r="G81" s="13">
        <v>5103</v>
      </c>
      <c r="H81" s="13">
        <v>18</v>
      </c>
      <c r="I81" s="788" t="s">
        <v>461</v>
      </c>
      <c r="J81" s="789"/>
    </row>
    <row r="82" spans="1:10">
      <c r="A82" s="15">
        <v>32</v>
      </c>
      <c r="B82" s="16" t="s">
        <v>462</v>
      </c>
      <c r="C82" s="96">
        <f t="shared" si="2"/>
        <v>8010</v>
      </c>
      <c r="D82" s="17">
        <f>+D83+D84</f>
        <v>8010</v>
      </c>
      <c r="E82" s="17">
        <f>+E83+E84</f>
        <v>0</v>
      </c>
      <c r="F82" s="96">
        <f t="shared" si="3"/>
        <v>146</v>
      </c>
      <c r="G82" s="17">
        <f>+G83+G84</f>
        <v>146</v>
      </c>
      <c r="H82" s="17">
        <f>+H83+H84</f>
        <v>0</v>
      </c>
      <c r="I82" s="908" t="s">
        <v>463</v>
      </c>
      <c r="J82" s="909"/>
    </row>
    <row r="83" spans="1:10">
      <c r="A83" s="19">
        <v>3250</v>
      </c>
      <c r="B83" s="20" t="s">
        <v>464</v>
      </c>
      <c r="C83" s="95">
        <f t="shared" si="2"/>
        <v>5192</v>
      </c>
      <c r="D83" s="13">
        <v>5192</v>
      </c>
      <c r="E83" s="13" t="s">
        <v>311</v>
      </c>
      <c r="F83" s="95">
        <f t="shared" si="3"/>
        <v>81</v>
      </c>
      <c r="G83" s="13">
        <v>81</v>
      </c>
      <c r="H83" s="13" t="s">
        <v>311</v>
      </c>
      <c r="I83" s="788" t="s">
        <v>465</v>
      </c>
      <c r="J83" s="789"/>
    </row>
    <row r="84" spans="1:10" ht="13.9" customHeight="1">
      <c r="A84" s="27">
        <v>3290</v>
      </c>
      <c r="B84" s="28" t="s">
        <v>466</v>
      </c>
      <c r="C84" s="96">
        <f t="shared" si="2"/>
        <v>2818</v>
      </c>
      <c r="D84" s="17">
        <v>2818</v>
      </c>
      <c r="E84" s="17" t="s">
        <v>311</v>
      </c>
      <c r="F84" s="96">
        <f t="shared" si="3"/>
        <v>65</v>
      </c>
      <c r="G84" s="17">
        <v>65</v>
      </c>
      <c r="H84" s="17" t="s">
        <v>311</v>
      </c>
      <c r="I84" s="769" t="s">
        <v>467</v>
      </c>
      <c r="J84" s="770"/>
    </row>
    <row r="85" spans="1:10" ht="13.9" customHeight="1">
      <c r="A85" s="11">
        <v>33</v>
      </c>
      <c r="B85" s="12" t="s">
        <v>468</v>
      </c>
      <c r="C85" s="95">
        <f t="shared" si="2"/>
        <v>96956</v>
      </c>
      <c r="D85" s="13">
        <f>+D86+D87+D88+D89</f>
        <v>91339</v>
      </c>
      <c r="E85" s="13">
        <f>+E86+E87+E88+E89</f>
        <v>5617</v>
      </c>
      <c r="F85" s="95">
        <f t="shared" si="3"/>
        <v>1947</v>
      </c>
      <c r="G85" s="13">
        <f>+G86+G87+G88+G89</f>
        <v>1926</v>
      </c>
      <c r="H85" s="13">
        <f>+H86+H87+H88+H89</f>
        <v>21</v>
      </c>
      <c r="I85" s="910" t="s">
        <v>469</v>
      </c>
      <c r="J85" s="911"/>
    </row>
    <row r="86" spans="1:10" ht="13.9" customHeight="1">
      <c r="A86" s="27">
        <v>3311</v>
      </c>
      <c r="B86" s="28" t="s">
        <v>470</v>
      </c>
      <c r="C86" s="96">
        <f t="shared" si="2"/>
        <v>2834</v>
      </c>
      <c r="D86" s="17">
        <v>2834</v>
      </c>
      <c r="E86" s="17" t="s">
        <v>311</v>
      </c>
      <c r="F86" s="96">
        <f t="shared" si="3"/>
        <v>124</v>
      </c>
      <c r="G86" s="17">
        <v>124</v>
      </c>
      <c r="H86" s="17" t="s">
        <v>311</v>
      </c>
      <c r="I86" s="769" t="s">
        <v>472</v>
      </c>
      <c r="J86" s="770"/>
    </row>
    <row r="87" spans="1:10" ht="13.9" customHeight="1">
      <c r="A87" s="19">
        <v>3312</v>
      </c>
      <c r="B87" s="20" t="s">
        <v>473</v>
      </c>
      <c r="C87" s="95">
        <f t="shared" si="2"/>
        <v>36648</v>
      </c>
      <c r="D87" s="13">
        <v>36404</v>
      </c>
      <c r="E87" s="13">
        <v>244</v>
      </c>
      <c r="F87" s="95">
        <f t="shared" si="3"/>
        <v>1373</v>
      </c>
      <c r="G87" s="13">
        <v>1369</v>
      </c>
      <c r="H87" s="13">
        <v>4</v>
      </c>
      <c r="I87" s="900" t="s">
        <v>474</v>
      </c>
      <c r="J87" s="901"/>
    </row>
    <row r="88" spans="1:10" s="3" customFormat="1" ht="13.9" customHeight="1">
      <c r="A88" s="27">
        <v>3314</v>
      </c>
      <c r="B88" s="28" t="s">
        <v>475</v>
      </c>
      <c r="C88" s="96">
        <f t="shared" si="2"/>
        <v>406</v>
      </c>
      <c r="D88" s="17">
        <v>406</v>
      </c>
      <c r="E88" s="17" t="s">
        <v>311</v>
      </c>
      <c r="F88" s="96">
        <f t="shared" si="3"/>
        <v>29</v>
      </c>
      <c r="G88" s="17">
        <v>29</v>
      </c>
      <c r="H88" s="17" t="s">
        <v>311</v>
      </c>
      <c r="I88" s="769" t="s">
        <v>476</v>
      </c>
      <c r="J88" s="770"/>
    </row>
    <row r="89" spans="1:10" ht="13.9" customHeight="1">
      <c r="A89" s="19">
        <v>3315</v>
      </c>
      <c r="B89" s="20" t="s">
        <v>477</v>
      </c>
      <c r="C89" s="95">
        <f t="shared" si="2"/>
        <v>57068</v>
      </c>
      <c r="D89" s="13">
        <v>51695</v>
      </c>
      <c r="E89" s="13">
        <v>5373</v>
      </c>
      <c r="F89" s="95">
        <f t="shared" si="3"/>
        <v>421</v>
      </c>
      <c r="G89" s="13">
        <v>404</v>
      </c>
      <c r="H89" s="13">
        <v>17</v>
      </c>
      <c r="I89" s="900" t="s">
        <v>478</v>
      </c>
      <c r="J89" s="901"/>
    </row>
    <row r="90" spans="1:10" ht="13.9" customHeight="1">
      <c r="A90" s="102" t="s">
        <v>479</v>
      </c>
      <c r="B90" s="103" t="s">
        <v>480</v>
      </c>
      <c r="C90" s="96">
        <f t="shared" si="2"/>
        <v>1383990</v>
      </c>
      <c r="D90" s="17">
        <v>628078</v>
      </c>
      <c r="E90" s="17">
        <v>755912</v>
      </c>
      <c r="F90" s="96">
        <f t="shared" si="3"/>
        <v>4859</v>
      </c>
      <c r="G90" s="17">
        <v>3405</v>
      </c>
      <c r="H90" s="17">
        <v>1454</v>
      </c>
      <c r="I90" s="829" t="s">
        <v>481</v>
      </c>
      <c r="J90" s="830"/>
    </row>
    <row r="91" spans="1:10" ht="13.9" customHeight="1">
      <c r="A91" s="11">
        <v>35</v>
      </c>
      <c r="B91" s="12" t="s">
        <v>480</v>
      </c>
      <c r="C91" s="95">
        <v>1383990</v>
      </c>
      <c r="D91" s="13">
        <v>628078</v>
      </c>
      <c r="E91" s="13">
        <v>755912</v>
      </c>
      <c r="F91" s="95">
        <v>4859</v>
      </c>
      <c r="G91" s="13">
        <v>3405</v>
      </c>
      <c r="H91" s="13">
        <v>1454</v>
      </c>
      <c r="I91" s="900" t="s">
        <v>482</v>
      </c>
      <c r="J91" s="901"/>
    </row>
    <row r="92" spans="1:10" ht="25.5">
      <c r="A92" s="102" t="s">
        <v>483</v>
      </c>
      <c r="B92" s="103" t="s">
        <v>484</v>
      </c>
      <c r="C92" s="96">
        <f t="shared" si="2"/>
        <v>186392</v>
      </c>
      <c r="D92" s="17">
        <f>+D93+D95+D100</f>
        <v>178101</v>
      </c>
      <c r="E92" s="17">
        <f>+E93+E95+E100</f>
        <v>8291</v>
      </c>
      <c r="F92" s="96">
        <f t="shared" si="3"/>
        <v>2526</v>
      </c>
      <c r="G92" s="17">
        <f>+G93+G95+G100</f>
        <v>2501</v>
      </c>
      <c r="H92" s="17">
        <f>+H93+H95+H100</f>
        <v>25</v>
      </c>
      <c r="I92" s="829" t="s">
        <v>485</v>
      </c>
      <c r="J92" s="830"/>
    </row>
    <row r="93" spans="1:10">
      <c r="A93" s="11">
        <v>37</v>
      </c>
      <c r="B93" s="12" t="s">
        <v>486</v>
      </c>
      <c r="C93" s="95">
        <v>38243</v>
      </c>
      <c r="D93" s="13">
        <v>38243</v>
      </c>
      <c r="E93" s="13" t="s">
        <v>311</v>
      </c>
      <c r="F93" s="95">
        <v>691</v>
      </c>
      <c r="G93" s="13">
        <v>691</v>
      </c>
      <c r="H93" s="13">
        <v>0</v>
      </c>
      <c r="I93" s="900" t="s">
        <v>487</v>
      </c>
      <c r="J93" s="901"/>
    </row>
    <row r="94" spans="1:10">
      <c r="A94" s="27">
        <v>3700</v>
      </c>
      <c r="B94" s="28" t="s">
        <v>486</v>
      </c>
      <c r="C94" s="96">
        <f t="shared" si="2"/>
        <v>38243</v>
      </c>
      <c r="D94" s="17">
        <v>38243</v>
      </c>
      <c r="E94" s="17" t="s">
        <v>311</v>
      </c>
      <c r="F94" s="96">
        <f t="shared" si="3"/>
        <v>691</v>
      </c>
      <c r="G94" s="17">
        <v>691</v>
      </c>
      <c r="H94" s="17">
        <v>0</v>
      </c>
      <c r="I94" s="769" t="s">
        <v>487</v>
      </c>
      <c r="J94" s="770"/>
    </row>
    <row r="95" spans="1:10">
      <c r="A95" s="11">
        <v>38</v>
      </c>
      <c r="B95" s="12" t="s">
        <v>488</v>
      </c>
      <c r="C95" s="95">
        <f>+E95+D95</f>
        <v>120902</v>
      </c>
      <c r="D95" s="13">
        <f>+D96+D97+D98+D99</f>
        <v>112611</v>
      </c>
      <c r="E95" s="13">
        <f>+E96+E97+E98+E99</f>
        <v>8291</v>
      </c>
      <c r="F95" s="95">
        <f t="shared" si="3"/>
        <v>1457</v>
      </c>
      <c r="G95" s="13">
        <f>+G96+G97+G98+G99</f>
        <v>1434</v>
      </c>
      <c r="H95" s="13">
        <f>+H96+H97+H98+H99</f>
        <v>23</v>
      </c>
      <c r="I95" s="900" t="s">
        <v>489</v>
      </c>
      <c r="J95" s="901"/>
    </row>
    <row r="96" spans="1:10">
      <c r="A96" s="19">
        <v>3811</v>
      </c>
      <c r="B96" s="20" t="s">
        <v>650</v>
      </c>
      <c r="C96" s="95">
        <f>+E96+D96</f>
        <v>21957</v>
      </c>
      <c r="D96" s="13">
        <v>21209</v>
      </c>
      <c r="E96" s="13">
        <v>748</v>
      </c>
      <c r="F96" s="95">
        <f t="shared" si="3"/>
        <v>533</v>
      </c>
      <c r="G96" s="13">
        <v>531</v>
      </c>
      <c r="H96" s="13">
        <v>2</v>
      </c>
      <c r="I96" s="918" t="s">
        <v>651</v>
      </c>
      <c r="J96" s="919"/>
    </row>
    <row r="97" spans="1:10">
      <c r="A97" s="27">
        <v>3821</v>
      </c>
      <c r="B97" s="28" t="s">
        <v>490</v>
      </c>
      <c r="C97" s="96">
        <f t="shared" si="2"/>
        <v>64370</v>
      </c>
      <c r="D97" s="17">
        <v>64109</v>
      </c>
      <c r="E97" s="17">
        <v>261</v>
      </c>
      <c r="F97" s="96">
        <f t="shared" si="3"/>
        <v>564</v>
      </c>
      <c r="G97" s="17">
        <v>560</v>
      </c>
      <c r="H97" s="17">
        <v>4</v>
      </c>
      <c r="I97" s="769" t="s">
        <v>491</v>
      </c>
      <c r="J97" s="770"/>
    </row>
    <row r="98" spans="1:10">
      <c r="A98" s="19">
        <v>3822</v>
      </c>
      <c r="B98" s="20" t="s">
        <v>492</v>
      </c>
      <c r="C98" s="95">
        <f t="shared" si="2"/>
        <v>19682</v>
      </c>
      <c r="D98" s="13">
        <v>17227</v>
      </c>
      <c r="E98" s="13">
        <v>2455</v>
      </c>
      <c r="F98" s="95">
        <f>+H98+G98</f>
        <v>149</v>
      </c>
      <c r="G98" s="13">
        <v>141</v>
      </c>
      <c r="H98" s="13">
        <v>8</v>
      </c>
      <c r="I98" s="900" t="s">
        <v>493</v>
      </c>
      <c r="J98" s="901"/>
    </row>
    <row r="99" spans="1:10">
      <c r="A99" s="27">
        <v>3830</v>
      </c>
      <c r="B99" s="28" t="s">
        <v>494</v>
      </c>
      <c r="C99" s="96">
        <f t="shared" si="2"/>
        <v>14893</v>
      </c>
      <c r="D99" s="17">
        <v>10066</v>
      </c>
      <c r="E99" s="17">
        <v>4827</v>
      </c>
      <c r="F99" s="96">
        <f t="shared" si="3"/>
        <v>211</v>
      </c>
      <c r="G99" s="17">
        <v>202</v>
      </c>
      <c r="H99" s="17">
        <v>9</v>
      </c>
      <c r="I99" s="769" t="s">
        <v>495</v>
      </c>
      <c r="J99" s="770"/>
    </row>
    <row r="100" spans="1:10">
      <c r="A100" s="11">
        <v>39</v>
      </c>
      <c r="B100" s="12" t="s">
        <v>496</v>
      </c>
      <c r="C100" s="95">
        <v>27247</v>
      </c>
      <c r="D100" s="13">
        <v>27247</v>
      </c>
      <c r="E100" s="13" t="s">
        <v>311</v>
      </c>
      <c r="F100" s="95">
        <v>378</v>
      </c>
      <c r="G100" s="13">
        <v>376</v>
      </c>
      <c r="H100" s="13">
        <v>2</v>
      </c>
      <c r="I100" s="900" t="s">
        <v>497</v>
      </c>
      <c r="J100" s="901"/>
    </row>
    <row r="101" spans="1:10">
      <c r="A101" s="27">
        <v>3900</v>
      </c>
      <c r="B101" s="28" t="s">
        <v>496</v>
      </c>
      <c r="C101" s="96">
        <f t="shared" si="2"/>
        <v>27247</v>
      </c>
      <c r="D101" s="17">
        <v>27247</v>
      </c>
      <c r="E101" s="17" t="s">
        <v>311</v>
      </c>
      <c r="F101" s="96">
        <f t="shared" si="3"/>
        <v>378</v>
      </c>
      <c r="G101" s="17">
        <v>376</v>
      </c>
      <c r="H101" s="17">
        <v>2</v>
      </c>
      <c r="I101" s="769" t="s">
        <v>497</v>
      </c>
      <c r="J101" s="770"/>
    </row>
    <row r="102" spans="1:10" ht="31.9" customHeight="1">
      <c r="A102" s="926" t="s">
        <v>498</v>
      </c>
      <c r="B102" s="927"/>
      <c r="C102" s="104">
        <f>+E102+D102</f>
        <v>21455236</v>
      </c>
      <c r="D102" s="104">
        <f>+D11+D17+D90+D92</f>
        <v>14908649</v>
      </c>
      <c r="E102" s="104">
        <f>+E11+E17+E90+E92</f>
        <v>6546587</v>
      </c>
      <c r="F102" s="104">
        <f t="shared" si="3"/>
        <v>166669</v>
      </c>
      <c r="G102" s="104">
        <f>+G11+G17+G90+G92</f>
        <v>157276</v>
      </c>
      <c r="H102" s="104">
        <f>+H11+H17+H90+H92</f>
        <v>9393</v>
      </c>
      <c r="I102" s="926" t="s">
        <v>500</v>
      </c>
      <c r="J102" s="927"/>
    </row>
  </sheetData>
  <mergeCells count="108">
    <mergeCell ref="I96:J96"/>
    <mergeCell ref="I70:J70"/>
    <mergeCell ref="I36:J36"/>
    <mergeCell ref="A1:J1"/>
    <mergeCell ref="A2:J2"/>
    <mergeCell ref="A3:J3"/>
    <mergeCell ref="A4:J4"/>
    <mergeCell ref="A5:J5"/>
    <mergeCell ref="A6:B6"/>
    <mergeCell ref="C6:H6"/>
    <mergeCell ref="I6:J6"/>
    <mergeCell ref="C7:E7"/>
    <mergeCell ref="F7:H7"/>
    <mergeCell ref="C8:E8"/>
    <mergeCell ref="F8:H8"/>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74:J74"/>
    <mergeCell ref="I75:J75"/>
    <mergeCell ref="I76:J76"/>
    <mergeCell ref="I77:J77"/>
    <mergeCell ref="I78:J78"/>
    <mergeCell ref="I79:J79"/>
    <mergeCell ref="I80:J80"/>
    <mergeCell ref="I81:J81"/>
    <mergeCell ref="I64:J64"/>
    <mergeCell ref="I65:J65"/>
    <mergeCell ref="I66:J66"/>
    <mergeCell ref="I67:J67"/>
    <mergeCell ref="I68:J68"/>
    <mergeCell ref="I69:J69"/>
    <mergeCell ref="I71:J71"/>
    <mergeCell ref="I72:J72"/>
    <mergeCell ref="I73:J73"/>
    <mergeCell ref="I101:J101"/>
    <mergeCell ref="A102:B102"/>
    <mergeCell ref="I102:J102"/>
    <mergeCell ref="A7:A10"/>
    <mergeCell ref="B7:B10"/>
    <mergeCell ref="I7:J10"/>
    <mergeCell ref="I91:J91"/>
    <mergeCell ref="I92:J92"/>
    <mergeCell ref="I93:J93"/>
    <mergeCell ref="I94:J94"/>
    <mergeCell ref="I95:J95"/>
    <mergeCell ref="I97:J97"/>
    <mergeCell ref="I98:J98"/>
    <mergeCell ref="I99:J99"/>
    <mergeCell ref="I100:J100"/>
    <mergeCell ref="I82:J82"/>
    <mergeCell ref="I83:J83"/>
    <mergeCell ref="I84:J84"/>
    <mergeCell ref="I85:J85"/>
    <mergeCell ref="I86:J86"/>
    <mergeCell ref="I87:J87"/>
    <mergeCell ref="I88:J88"/>
    <mergeCell ref="I89:J89"/>
    <mergeCell ref="I90:J90"/>
  </mergeCells>
  <printOptions horizontalCentered="1"/>
  <pageMargins left="0" right="0" top="0.196527777777778" bottom="0" header="0.51180555555555596" footer="0.51180555555555596"/>
  <pageSetup paperSize="9" scale="75" orientation="landscape" r:id="rId1"/>
  <headerFooter alignWithMargins="0"/>
  <rowBreaks count="2" manualBreakCount="2">
    <brk id="47" max="9" man="1"/>
    <brk id="68"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G69"/>
  <sheetViews>
    <sheetView view="pageBreakPreview" zoomScaleNormal="100" zoomScaleSheetLayoutView="100" workbookViewId="0">
      <selection activeCell="A14" sqref="A14"/>
    </sheetView>
  </sheetViews>
  <sheetFormatPr defaultColWidth="8.88671875" defaultRowHeight="15"/>
  <cols>
    <col min="1" max="1" width="26.77734375" style="57" customWidth="1"/>
    <col min="2" max="2" width="7.77734375" style="55" customWidth="1"/>
    <col min="3" max="3" width="9.33203125" style="114" customWidth="1"/>
    <col min="4" max="4" width="9.21875" style="114" customWidth="1"/>
    <col min="5" max="5" width="8.44140625" style="57" customWidth="1"/>
    <col min="6" max="6" width="26.77734375" style="57" customWidth="1"/>
    <col min="7" max="16384" width="8.88671875" style="57"/>
  </cols>
  <sheetData>
    <row r="1" spans="1:7" s="53" customFormat="1" ht="45" customHeight="1">
      <c r="A1" s="803"/>
      <c r="B1" s="803"/>
      <c r="C1" s="803"/>
      <c r="D1" s="803"/>
      <c r="E1" s="803"/>
      <c r="F1" s="803"/>
      <c r="G1" s="69"/>
    </row>
    <row r="2" spans="1:7" ht="20.25">
      <c r="A2" s="720" t="s">
        <v>685</v>
      </c>
      <c r="B2" s="720"/>
      <c r="C2" s="720"/>
      <c r="D2" s="720"/>
      <c r="E2" s="720"/>
      <c r="F2" s="720"/>
    </row>
    <row r="3" spans="1:7" ht="20.25">
      <c r="A3" s="720" t="s">
        <v>289</v>
      </c>
      <c r="B3" s="720"/>
      <c r="C3" s="720"/>
      <c r="D3" s="720"/>
      <c r="E3" s="720"/>
      <c r="F3" s="720"/>
    </row>
    <row r="4" spans="1:7" ht="15.75" customHeight="1">
      <c r="A4" s="804" t="s">
        <v>686</v>
      </c>
      <c r="B4" s="804"/>
      <c r="C4" s="804"/>
      <c r="D4" s="804"/>
      <c r="E4" s="804"/>
      <c r="F4" s="804"/>
    </row>
    <row r="5" spans="1:7" ht="15.75" customHeight="1">
      <c r="A5" s="804" t="s">
        <v>291</v>
      </c>
      <c r="B5" s="804"/>
      <c r="C5" s="804"/>
      <c r="D5" s="804"/>
      <c r="E5" s="804"/>
      <c r="F5" s="804"/>
    </row>
    <row r="6" spans="1:7" ht="15.75">
      <c r="A6" s="845" t="s">
        <v>687</v>
      </c>
      <c r="B6" s="845"/>
      <c r="C6" s="846">
        <v>2017</v>
      </c>
      <c r="D6" s="846"/>
      <c r="E6" s="948" t="s">
        <v>688</v>
      </c>
      <c r="F6" s="948"/>
    </row>
    <row r="7" spans="1:7" ht="21" customHeight="1">
      <c r="A7" s="949" t="s">
        <v>689</v>
      </c>
      <c r="B7" s="945" t="s">
        <v>690</v>
      </c>
      <c r="C7" s="778" t="s">
        <v>691</v>
      </c>
      <c r="D7" s="779" t="s">
        <v>509</v>
      </c>
      <c r="E7" s="871" t="s">
        <v>692</v>
      </c>
      <c r="F7" s="871" t="s">
        <v>693</v>
      </c>
    </row>
    <row r="8" spans="1:7">
      <c r="A8" s="950"/>
      <c r="B8" s="946"/>
      <c r="C8" s="780"/>
      <c r="D8" s="781"/>
      <c r="E8" s="904"/>
      <c r="F8" s="904"/>
    </row>
    <row r="9" spans="1:7" ht="22.5">
      <c r="A9" s="951"/>
      <c r="B9" s="947"/>
      <c r="C9" s="60" t="s">
        <v>694</v>
      </c>
      <c r="D9" s="60" t="s">
        <v>512</v>
      </c>
      <c r="E9" s="905"/>
      <c r="F9" s="905"/>
    </row>
    <row r="10" spans="1:7" s="54" customFormat="1" ht="13.5" customHeight="1">
      <c r="A10" s="952" t="s">
        <v>695</v>
      </c>
      <c r="B10" s="115" t="s">
        <v>696</v>
      </c>
      <c r="C10" s="116">
        <v>0</v>
      </c>
      <c r="D10" s="116">
        <v>398</v>
      </c>
      <c r="E10" s="117" t="s">
        <v>697</v>
      </c>
      <c r="F10" s="953" t="s">
        <v>698</v>
      </c>
    </row>
    <row r="11" spans="1:7" s="54" customFormat="1" ht="13.5" customHeight="1">
      <c r="A11" s="939"/>
      <c r="B11" s="118" t="s">
        <v>699</v>
      </c>
      <c r="C11" s="119">
        <v>0</v>
      </c>
      <c r="D11" s="119">
        <v>5</v>
      </c>
      <c r="E11" s="120" t="s">
        <v>700</v>
      </c>
      <c r="F11" s="933"/>
    </row>
    <row r="12" spans="1:7" s="54" customFormat="1" ht="13.5" customHeight="1">
      <c r="A12" s="939"/>
      <c r="B12" s="118" t="s">
        <v>498</v>
      </c>
      <c r="C12" s="119">
        <v>148898</v>
      </c>
      <c r="D12" s="119">
        <f>+D10+D11</f>
        <v>403</v>
      </c>
      <c r="E12" s="120" t="s">
        <v>500</v>
      </c>
      <c r="F12" s="933"/>
    </row>
    <row r="13" spans="1:7" s="54" customFormat="1" ht="13.5" customHeight="1">
      <c r="A13" s="940" t="s">
        <v>701</v>
      </c>
      <c r="B13" s="121" t="s">
        <v>696</v>
      </c>
      <c r="C13" s="122">
        <v>0</v>
      </c>
      <c r="D13" s="122">
        <v>415</v>
      </c>
      <c r="E13" s="123" t="s">
        <v>697</v>
      </c>
      <c r="F13" s="934" t="s">
        <v>702</v>
      </c>
    </row>
    <row r="14" spans="1:7" s="54" customFormat="1" ht="13.5" customHeight="1">
      <c r="A14" s="940"/>
      <c r="B14" s="121" t="s">
        <v>699</v>
      </c>
      <c r="C14" s="122">
        <v>0</v>
      </c>
      <c r="D14" s="122">
        <v>5</v>
      </c>
      <c r="E14" s="123" t="s">
        <v>700</v>
      </c>
      <c r="F14" s="934"/>
    </row>
    <row r="15" spans="1:7" s="54" customFormat="1" ht="13.5" customHeight="1" thickTop="1" thickBot="1">
      <c r="A15" s="940"/>
      <c r="B15" s="121" t="s">
        <v>498</v>
      </c>
      <c r="C15" s="122">
        <v>0</v>
      </c>
      <c r="D15" s="122">
        <f>+D13+D14</f>
        <v>420</v>
      </c>
      <c r="E15" s="123" t="s">
        <v>500</v>
      </c>
      <c r="F15" s="934"/>
    </row>
    <row r="16" spans="1:7" s="54" customFormat="1" ht="13.5" customHeight="1" thickTop="1" thickBot="1">
      <c r="A16" s="939" t="s">
        <v>703</v>
      </c>
      <c r="B16" s="118" t="s">
        <v>696</v>
      </c>
      <c r="C16" s="119">
        <v>0</v>
      </c>
      <c r="D16" s="116">
        <v>5389</v>
      </c>
      <c r="E16" s="120" t="s">
        <v>697</v>
      </c>
      <c r="F16" s="933" t="s">
        <v>704</v>
      </c>
    </row>
    <row r="17" spans="1:6" s="54" customFormat="1" ht="13.5" customHeight="1" thickTop="1" thickBot="1">
      <c r="A17" s="939"/>
      <c r="B17" s="118" t="s">
        <v>699</v>
      </c>
      <c r="C17" s="119">
        <v>0</v>
      </c>
      <c r="D17" s="119">
        <v>203</v>
      </c>
      <c r="E17" s="120" t="s">
        <v>700</v>
      </c>
      <c r="F17" s="933"/>
    </row>
    <row r="18" spans="1:6" s="54" customFormat="1" ht="13.5" customHeight="1" thickTop="1" thickBot="1">
      <c r="A18" s="939"/>
      <c r="B18" s="118" t="s">
        <v>498</v>
      </c>
      <c r="C18" s="119">
        <v>2751247</v>
      </c>
      <c r="D18" s="119">
        <f>+D16+D17</f>
        <v>5592</v>
      </c>
      <c r="E18" s="120" t="s">
        <v>500</v>
      </c>
      <c r="F18" s="933"/>
    </row>
    <row r="19" spans="1:6" s="54" customFormat="1" ht="13.5" customHeight="1" thickTop="1" thickBot="1">
      <c r="A19" s="940" t="s">
        <v>705</v>
      </c>
      <c r="B19" s="121" t="s">
        <v>696</v>
      </c>
      <c r="C19" s="122">
        <v>0</v>
      </c>
      <c r="D19" s="122">
        <v>5479</v>
      </c>
      <c r="E19" s="123" t="s">
        <v>697</v>
      </c>
      <c r="F19" s="934" t="s">
        <v>706</v>
      </c>
    </row>
    <row r="20" spans="1:6" s="54" customFormat="1" ht="13.5" customHeight="1" thickTop="1" thickBot="1">
      <c r="A20" s="940"/>
      <c r="B20" s="121" t="s">
        <v>699</v>
      </c>
      <c r="C20" s="122">
        <v>0</v>
      </c>
      <c r="D20" s="122">
        <v>1095</v>
      </c>
      <c r="E20" s="123" t="s">
        <v>700</v>
      </c>
      <c r="F20" s="934"/>
    </row>
    <row r="21" spans="1:6" s="54" customFormat="1" ht="13.5" customHeight="1" thickTop="1" thickBot="1">
      <c r="A21" s="940"/>
      <c r="B21" s="121" t="s">
        <v>498</v>
      </c>
      <c r="C21" s="122">
        <v>2340500</v>
      </c>
      <c r="D21" s="122">
        <f>+D19+D20</f>
        <v>6574</v>
      </c>
      <c r="E21" s="123" t="s">
        <v>500</v>
      </c>
      <c r="F21" s="934"/>
    </row>
    <row r="22" spans="1:6" s="54" customFormat="1" ht="14.25" customHeight="1" thickTop="1" thickBot="1">
      <c r="A22" s="939" t="s">
        <v>707</v>
      </c>
      <c r="B22" s="118" t="s">
        <v>696</v>
      </c>
      <c r="C22" s="119">
        <v>0</v>
      </c>
      <c r="D22" s="116">
        <v>22574</v>
      </c>
      <c r="E22" s="120" t="s">
        <v>697</v>
      </c>
      <c r="F22" s="933" t="s">
        <v>708</v>
      </c>
    </row>
    <row r="23" spans="1:6" s="54" customFormat="1" ht="14.25" customHeight="1" thickTop="1" thickBot="1">
      <c r="A23" s="939"/>
      <c r="B23" s="118" t="s">
        <v>699</v>
      </c>
      <c r="C23" s="119">
        <v>0</v>
      </c>
      <c r="D23" s="119">
        <v>1494</v>
      </c>
      <c r="E23" s="120" t="s">
        <v>700</v>
      </c>
      <c r="F23" s="933"/>
    </row>
    <row r="24" spans="1:6" s="54" customFormat="1" ht="14.25" customHeight="1" thickTop="1" thickBot="1">
      <c r="A24" s="939"/>
      <c r="B24" s="118" t="s">
        <v>498</v>
      </c>
      <c r="C24" s="119">
        <v>6003125</v>
      </c>
      <c r="D24" s="119">
        <f>+D22+D23</f>
        <v>24068</v>
      </c>
      <c r="E24" s="120" t="s">
        <v>500</v>
      </c>
      <c r="F24" s="933"/>
    </row>
    <row r="25" spans="1:6" s="54" customFormat="1" ht="13.5" customHeight="1" thickTop="1" thickBot="1">
      <c r="A25" s="940" t="s">
        <v>709</v>
      </c>
      <c r="B25" s="121" t="s">
        <v>696</v>
      </c>
      <c r="C25" s="122">
        <v>0</v>
      </c>
      <c r="D25" s="122">
        <v>3345</v>
      </c>
      <c r="E25" s="123" t="s">
        <v>697</v>
      </c>
      <c r="F25" s="934" t="s">
        <v>710</v>
      </c>
    </row>
    <row r="26" spans="1:6" s="54" customFormat="1" ht="13.5" customHeight="1" thickTop="1" thickBot="1">
      <c r="A26" s="940"/>
      <c r="B26" s="121" t="s">
        <v>699</v>
      </c>
      <c r="C26" s="122">
        <v>0</v>
      </c>
      <c r="D26" s="122">
        <v>1164</v>
      </c>
      <c r="E26" s="123" t="s">
        <v>700</v>
      </c>
      <c r="F26" s="934"/>
    </row>
    <row r="27" spans="1:6" s="54" customFormat="1" ht="13.5" customHeight="1" thickTop="1" thickBot="1">
      <c r="A27" s="940"/>
      <c r="B27" s="121" t="s">
        <v>498</v>
      </c>
      <c r="C27" s="122">
        <v>823132</v>
      </c>
      <c r="D27" s="122">
        <f>+D25+D26</f>
        <v>4509</v>
      </c>
      <c r="E27" s="123" t="s">
        <v>500</v>
      </c>
      <c r="F27" s="934"/>
    </row>
    <row r="28" spans="1:6" s="54" customFormat="1" ht="13.5" customHeight="1" thickTop="1" thickBot="1">
      <c r="A28" s="939" t="s">
        <v>711</v>
      </c>
      <c r="B28" s="118" t="s">
        <v>696</v>
      </c>
      <c r="C28" s="119">
        <v>0</v>
      </c>
      <c r="D28" s="116">
        <v>10083</v>
      </c>
      <c r="E28" s="120" t="s">
        <v>697</v>
      </c>
      <c r="F28" s="933" t="s">
        <v>712</v>
      </c>
    </row>
    <row r="29" spans="1:6" s="54" customFormat="1" ht="13.5" customHeight="1" thickTop="1" thickBot="1">
      <c r="A29" s="939"/>
      <c r="B29" s="118" t="s">
        <v>699</v>
      </c>
      <c r="C29" s="119">
        <v>0</v>
      </c>
      <c r="D29" s="119">
        <v>77</v>
      </c>
      <c r="E29" s="120" t="s">
        <v>700</v>
      </c>
      <c r="F29" s="933"/>
    </row>
    <row r="30" spans="1:6" s="54" customFormat="1" ht="13.5" customHeight="1" thickTop="1" thickBot="1">
      <c r="A30" s="939"/>
      <c r="B30" s="118" t="s">
        <v>498</v>
      </c>
      <c r="C30" s="119">
        <v>2222459</v>
      </c>
      <c r="D30" s="119">
        <f>+D28+D29</f>
        <v>10160</v>
      </c>
      <c r="E30" s="120" t="s">
        <v>500</v>
      </c>
      <c r="F30" s="933"/>
    </row>
    <row r="31" spans="1:6" s="54" customFormat="1" ht="13.5" customHeight="1" thickTop="1" thickBot="1">
      <c r="A31" s="940" t="s">
        <v>713</v>
      </c>
      <c r="B31" s="121" t="s">
        <v>696</v>
      </c>
      <c r="C31" s="122">
        <v>0</v>
      </c>
      <c r="D31" s="122">
        <v>90835</v>
      </c>
      <c r="E31" s="123" t="s">
        <v>697</v>
      </c>
      <c r="F31" s="934" t="s">
        <v>714</v>
      </c>
    </row>
    <row r="32" spans="1:6" s="54" customFormat="1" ht="13.5" customHeight="1" thickTop="1" thickBot="1">
      <c r="A32" s="940"/>
      <c r="B32" s="121" t="s">
        <v>699</v>
      </c>
      <c r="C32" s="122">
        <v>0</v>
      </c>
      <c r="D32" s="122">
        <v>344</v>
      </c>
      <c r="E32" s="123" t="s">
        <v>700</v>
      </c>
      <c r="F32" s="934"/>
    </row>
    <row r="33" spans="1:6" s="54" customFormat="1" ht="13.5" customHeight="1" thickTop="1" thickBot="1">
      <c r="A33" s="940"/>
      <c r="B33" s="121" t="s">
        <v>498</v>
      </c>
      <c r="C33" s="122">
        <v>5094578</v>
      </c>
      <c r="D33" s="122">
        <f>+D31+D32</f>
        <v>91179</v>
      </c>
      <c r="E33" s="123" t="s">
        <v>500</v>
      </c>
      <c r="F33" s="934"/>
    </row>
    <row r="34" spans="1:6" s="54" customFormat="1" ht="13.5" customHeight="1" thickTop="1" thickBot="1">
      <c r="A34" s="939" t="s">
        <v>715</v>
      </c>
      <c r="B34" s="118" t="s">
        <v>696</v>
      </c>
      <c r="C34" s="119">
        <v>0</v>
      </c>
      <c r="D34" s="116">
        <v>22834</v>
      </c>
      <c r="E34" s="120" t="s">
        <v>697</v>
      </c>
      <c r="F34" s="933" t="s">
        <v>716</v>
      </c>
    </row>
    <row r="35" spans="1:6" s="54" customFormat="1" ht="24.75" customHeight="1" thickTop="1" thickBot="1">
      <c r="A35" s="939"/>
      <c r="B35" s="118" t="s">
        <v>699</v>
      </c>
      <c r="C35" s="119">
        <v>0</v>
      </c>
      <c r="D35" s="119">
        <v>930</v>
      </c>
      <c r="E35" s="120" t="s">
        <v>700</v>
      </c>
      <c r="F35" s="933"/>
    </row>
    <row r="36" spans="1:6" ht="18.75" customHeight="1" thickTop="1">
      <c r="A36" s="941"/>
      <c r="B36" s="125" t="s">
        <v>498</v>
      </c>
      <c r="C36" s="124">
        <v>2071297</v>
      </c>
      <c r="D36" s="124">
        <f>+D34+D35</f>
        <v>23764</v>
      </c>
      <c r="E36" s="126" t="s">
        <v>500</v>
      </c>
      <c r="F36" s="935"/>
    </row>
    <row r="37" spans="1:6" ht="14.25" customHeight="1" thickBot="1">
      <c r="A37" s="942" t="s">
        <v>498</v>
      </c>
      <c r="B37" s="127" t="s">
        <v>696</v>
      </c>
      <c r="C37" s="128">
        <f>+C10+C13+C16+C19+C22+C25+C28+C31+C34</f>
        <v>0</v>
      </c>
      <c r="D37" s="128">
        <f>+D10+D13+D16+D19+D22+D25+D28+D31+D34</f>
        <v>161352</v>
      </c>
      <c r="E37" s="129" t="s">
        <v>697</v>
      </c>
      <c r="F37" s="936" t="s">
        <v>500</v>
      </c>
    </row>
    <row r="38" spans="1:6" ht="14.25" customHeight="1" thickTop="1" thickBot="1">
      <c r="A38" s="943"/>
      <c r="B38" s="130" t="s">
        <v>699</v>
      </c>
      <c r="C38" s="128">
        <f t="shared" ref="C38" si="0">+C11+C14+C17+C20+C23+C26+C29+C32+C35</f>
        <v>0</v>
      </c>
      <c r="D38" s="122">
        <f>+D11+D14+D17+D20+D23+D26+D29+D32+D35</f>
        <v>5317</v>
      </c>
      <c r="E38" s="123" t="s">
        <v>700</v>
      </c>
      <c r="F38" s="937"/>
    </row>
    <row r="39" spans="1:6" ht="14.25" customHeight="1" thickTop="1" thickBot="1">
      <c r="A39" s="944"/>
      <c r="B39" s="131" t="s">
        <v>498</v>
      </c>
      <c r="C39" s="128">
        <f>+C12+C15+C18+C21+C24+C27+C30+C33+C36</f>
        <v>21455236</v>
      </c>
      <c r="D39" s="132">
        <f>+D12+D15+D18+D21+D24+D27+D30+D33+D36</f>
        <v>166669</v>
      </c>
      <c r="E39" s="133" t="s">
        <v>500</v>
      </c>
      <c r="F39" s="938"/>
    </row>
    <row r="40" spans="1:6" ht="15.75" thickTop="1"/>
    <row r="41" spans="1:6">
      <c r="C41" s="134"/>
      <c r="D41" s="134"/>
    </row>
    <row r="43" spans="1:6">
      <c r="C43" s="57"/>
      <c r="D43" s="57"/>
    </row>
    <row r="44" spans="1:6">
      <c r="C44" s="57"/>
      <c r="D44" s="57"/>
    </row>
    <row r="45" spans="1:6">
      <c r="C45" s="57"/>
      <c r="D45" s="57"/>
    </row>
    <row r="46" spans="1:6">
      <c r="C46" s="57"/>
      <c r="D46" s="57"/>
    </row>
    <row r="47" spans="1:6">
      <c r="C47" s="57"/>
      <c r="D47" s="57"/>
    </row>
    <row r="48" spans="1:6">
      <c r="C48" s="57"/>
      <c r="D48" s="57"/>
    </row>
    <row r="49" spans="3:4">
      <c r="C49" s="57"/>
      <c r="D49" s="57"/>
    </row>
    <row r="50" spans="3:4">
      <c r="C50" s="57"/>
      <c r="D50" s="57"/>
    </row>
    <row r="51" spans="3:4">
      <c r="C51" s="57"/>
      <c r="D51" s="57"/>
    </row>
    <row r="52" spans="3:4">
      <c r="C52" s="57"/>
      <c r="D52" s="57"/>
    </row>
    <row r="53" spans="3:4">
      <c r="C53" s="57"/>
      <c r="D53" s="57"/>
    </row>
    <row r="54" spans="3:4">
      <c r="C54" s="57"/>
      <c r="D54" s="57"/>
    </row>
    <row r="55" spans="3:4">
      <c r="C55" s="57"/>
      <c r="D55" s="57"/>
    </row>
    <row r="56" spans="3:4">
      <c r="C56" s="57"/>
      <c r="D56" s="57"/>
    </row>
    <row r="57" spans="3:4">
      <c r="C57" s="57"/>
      <c r="D57" s="57"/>
    </row>
    <row r="58" spans="3:4">
      <c r="C58" s="57"/>
      <c r="D58" s="57"/>
    </row>
    <row r="59" spans="3:4">
      <c r="C59" s="57"/>
      <c r="D59" s="57"/>
    </row>
    <row r="60" spans="3:4">
      <c r="C60" s="57"/>
      <c r="D60" s="57"/>
    </row>
    <row r="61" spans="3:4">
      <c r="C61" s="57"/>
      <c r="D61" s="57"/>
    </row>
    <row r="62" spans="3:4">
      <c r="C62" s="57"/>
      <c r="D62" s="57"/>
    </row>
    <row r="63" spans="3:4">
      <c r="C63" s="57"/>
      <c r="D63" s="57"/>
    </row>
    <row r="64" spans="3:4">
      <c r="C64" s="57"/>
      <c r="D64" s="57"/>
    </row>
    <row r="65" spans="3:4">
      <c r="C65" s="57"/>
      <c r="D65" s="57"/>
    </row>
    <row r="66" spans="3:4">
      <c r="C66" s="57"/>
      <c r="D66" s="57"/>
    </row>
    <row r="67" spans="3:4">
      <c r="C67" s="57"/>
      <c r="D67" s="57"/>
    </row>
    <row r="68" spans="3:4">
      <c r="C68" s="57"/>
      <c r="D68" s="57"/>
    </row>
    <row r="69" spans="3:4">
      <c r="C69" s="57"/>
      <c r="D69" s="57"/>
    </row>
  </sheetData>
  <mergeCells count="34">
    <mergeCell ref="A1:F1"/>
    <mergeCell ref="A2:F2"/>
    <mergeCell ref="A3:F3"/>
    <mergeCell ref="A4:F4"/>
    <mergeCell ref="A5:F5"/>
    <mergeCell ref="A6:B6"/>
    <mergeCell ref="C6:D6"/>
    <mergeCell ref="E6:F6"/>
    <mergeCell ref="A7:A9"/>
    <mergeCell ref="A10:A12"/>
    <mergeCell ref="C7:C8"/>
    <mergeCell ref="D7:D8"/>
    <mergeCell ref="E7:E9"/>
    <mergeCell ref="F7:F9"/>
    <mergeCell ref="F10:F12"/>
    <mergeCell ref="A28:A30"/>
    <mergeCell ref="A31:A33"/>
    <mergeCell ref="A34:A36"/>
    <mergeCell ref="A37:A39"/>
    <mergeCell ref="B7:B9"/>
    <mergeCell ref="A13:A15"/>
    <mergeCell ref="A16:A18"/>
    <mergeCell ref="A19:A21"/>
    <mergeCell ref="A22:A24"/>
    <mergeCell ref="A25:A27"/>
    <mergeCell ref="F28:F30"/>
    <mergeCell ref="F31:F33"/>
    <mergeCell ref="F34:F36"/>
    <mergeCell ref="F37:F39"/>
    <mergeCell ref="F13:F15"/>
    <mergeCell ref="F16:F18"/>
    <mergeCell ref="F19:F21"/>
    <mergeCell ref="F22:F24"/>
    <mergeCell ref="F25:F27"/>
  </mergeCells>
  <printOptions horizontalCentered="1" verticalCentered="1"/>
  <pageMargins left="0" right="0" top="0" bottom="0" header="0.51180555555555596" footer="0.51180555555555596"/>
  <pageSetup paperSize="9" scale="9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99"/>
  <sheetViews>
    <sheetView view="pageBreakPreview" zoomScaleNormal="100" zoomScaleSheetLayoutView="100" workbookViewId="0">
      <selection activeCell="A14" sqref="A14"/>
    </sheetView>
  </sheetViews>
  <sheetFormatPr defaultColWidth="8.88671875" defaultRowHeight="15"/>
  <cols>
    <col min="1" max="1" width="5.77734375" style="107" customWidth="1"/>
    <col min="2" max="2" width="45.77734375" style="55" customWidth="1"/>
    <col min="3" max="3" width="8.109375" style="56" customWidth="1"/>
    <col min="4" max="10" width="7.77734375" style="57" customWidth="1"/>
    <col min="11" max="11" width="8.109375" style="57" customWidth="1"/>
    <col min="12" max="12" width="42.6640625" style="57" customWidth="1"/>
    <col min="13" max="13" width="5.77734375" style="57" customWidth="1"/>
    <col min="14" max="16384" width="8.88671875" style="57"/>
  </cols>
  <sheetData>
    <row r="1" spans="1:13" s="53" customFormat="1">
      <c r="A1" s="803"/>
      <c r="B1" s="803"/>
      <c r="C1" s="803"/>
      <c r="D1" s="803"/>
      <c r="E1" s="803"/>
      <c r="F1" s="803"/>
      <c r="G1" s="803"/>
      <c r="H1" s="803"/>
      <c r="I1" s="803"/>
      <c r="J1" s="803"/>
      <c r="K1" s="803"/>
      <c r="L1" s="803"/>
      <c r="M1" s="803"/>
    </row>
    <row r="2" spans="1:13" s="88" customFormat="1" ht="20.25">
      <c r="A2" s="720" t="s">
        <v>517</v>
      </c>
      <c r="B2" s="720"/>
      <c r="C2" s="720"/>
      <c r="D2" s="720"/>
      <c r="E2" s="720"/>
      <c r="F2" s="720"/>
      <c r="G2" s="720"/>
      <c r="H2" s="720"/>
      <c r="I2" s="720"/>
      <c r="J2" s="720"/>
      <c r="K2" s="720"/>
      <c r="L2" s="720"/>
      <c r="M2" s="720"/>
    </row>
    <row r="3" spans="1:13" s="88" customFormat="1" ht="20.25">
      <c r="A3" s="850" t="s">
        <v>289</v>
      </c>
      <c r="B3" s="850"/>
      <c r="C3" s="850"/>
      <c r="D3" s="850"/>
      <c r="E3" s="850"/>
      <c r="F3" s="850"/>
      <c r="G3" s="850"/>
      <c r="H3" s="850"/>
      <c r="I3" s="850"/>
      <c r="J3" s="850"/>
      <c r="K3" s="850"/>
      <c r="L3" s="850"/>
      <c r="M3" s="850"/>
    </row>
    <row r="4" spans="1:13" ht="15.75">
      <c r="A4" s="804" t="s">
        <v>518</v>
      </c>
      <c r="B4" s="804"/>
      <c r="C4" s="804"/>
      <c r="D4" s="804"/>
      <c r="E4" s="804"/>
      <c r="F4" s="804"/>
      <c r="G4" s="804"/>
      <c r="H4" s="804"/>
      <c r="I4" s="804"/>
      <c r="J4" s="804"/>
      <c r="K4" s="804"/>
      <c r="L4" s="804"/>
      <c r="M4" s="804"/>
    </row>
    <row r="5" spans="1:13" ht="15.75">
      <c r="A5" s="851" t="s">
        <v>291</v>
      </c>
      <c r="B5" s="851"/>
      <c r="C5" s="851"/>
      <c r="D5" s="851"/>
      <c r="E5" s="851"/>
      <c r="F5" s="851"/>
      <c r="G5" s="851"/>
      <c r="H5" s="851"/>
      <c r="I5" s="851"/>
      <c r="J5" s="851"/>
      <c r="K5" s="851"/>
      <c r="L5" s="851"/>
      <c r="M5" s="851"/>
    </row>
    <row r="6" spans="1:13" ht="18">
      <c r="A6" s="845" t="s">
        <v>717</v>
      </c>
      <c r="B6" s="845"/>
      <c r="C6" s="846">
        <v>2017</v>
      </c>
      <c r="D6" s="846"/>
      <c r="E6" s="846"/>
      <c r="F6" s="846"/>
      <c r="G6" s="846"/>
      <c r="H6" s="846"/>
      <c r="I6" s="846"/>
      <c r="J6" s="846"/>
      <c r="K6" s="846"/>
      <c r="L6" s="109"/>
      <c r="M6" s="110" t="s">
        <v>718</v>
      </c>
    </row>
    <row r="7" spans="1:13" ht="83.25">
      <c r="A7" s="89" t="s">
        <v>521</v>
      </c>
      <c r="B7" s="90" t="s">
        <v>295</v>
      </c>
      <c r="C7" s="91" t="s">
        <v>522</v>
      </c>
      <c r="D7" s="108" t="s">
        <v>523</v>
      </c>
      <c r="E7" s="108" t="s">
        <v>524</v>
      </c>
      <c r="F7" s="108" t="s">
        <v>525</v>
      </c>
      <c r="G7" s="108" t="s">
        <v>526</v>
      </c>
      <c r="H7" s="108" t="s">
        <v>527</v>
      </c>
      <c r="I7" s="111" t="s">
        <v>528</v>
      </c>
      <c r="J7" s="91" t="s">
        <v>529</v>
      </c>
      <c r="K7" s="111" t="s">
        <v>530</v>
      </c>
      <c r="L7" s="847" t="s">
        <v>510</v>
      </c>
      <c r="M7" s="847"/>
    </row>
    <row r="8" spans="1:13">
      <c r="A8" s="7" t="s">
        <v>305</v>
      </c>
      <c r="B8" s="8" t="s">
        <v>306</v>
      </c>
      <c r="C8" s="94">
        <f>+K8+J8+I8+H8+G8+F8+E8+D8</f>
        <v>10469733</v>
      </c>
      <c r="D8" s="94">
        <f t="shared" ref="D8:J8" si="0">+D9+D10+D12</f>
        <v>2422358</v>
      </c>
      <c r="E8" s="94">
        <f t="shared" si="0"/>
        <v>23415</v>
      </c>
      <c r="F8" s="94">
        <f t="shared" si="0"/>
        <v>969851</v>
      </c>
      <c r="G8" s="94">
        <f t="shared" si="0"/>
        <v>443586</v>
      </c>
      <c r="H8" s="94">
        <f t="shared" si="0"/>
        <v>545517</v>
      </c>
      <c r="I8" s="94">
        <f t="shared" si="0"/>
        <v>2552</v>
      </c>
      <c r="J8" s="94">
        <f t="shared" si="0"/>
        <v>2205836</v>
      </c>
      <c r="K8" s="94">
        <f>+K9+K10+K12</f>
        <v>3856618</v>
      </c>
      <c r="L8" s="799" t="s">
        <v>308</v>
      </c>
      <c r="M8" s="800"/>
    </row>
    <row r="9" spans="1:13">
      <c r="A9" s="11" t="s">
        <v>309</v>
      </c>
      <c r="B9" s="12" t="s">
        <v>310</v>
      </c>
      <c r="C9" s="95">
        <f t="shared" ref="C9:C73" si="1">+K9+J9+I9+H9+G9+F9+E9+D9</f>
        <v>8939833</v>
      </c>
      <c r="D9" s="95">
        <v>2369341</v>
      </c>
      <c r="E9" s="95">
        <v>18370</v>
      </c>
      <c r="F9" s="95">
        <v>854892</v>
      </c>
      <c r="G9" s="95">
        <v>437917</v>
      </c>
      <c r="H9" s="95">
        <v>527274</v>
      </c>
      <c r="I9" s="95" t="s">
        <v>311</v>
      </c>
      <c r="J9" s="95">
        <v>2111606</v>
      </c>
      <c r="K9" s="95">
        <v>2620433</v>
      </c>
      <c r="L9" s="922" t="s">
        <v>312</v>
      </c>
      <c r="M9" s="923"/>
    </row>
    <row r="10" spans="1:13">
      <c r="A10" s="15" t="s">
        <v>313</v>
      </c>
      <c r="B10" s="16" t="s">
        <v>314</v>
      </c>
      <c r="C10" s="96">
        <f t="shared" ref="C10:J10" si="2">+C11</f>
        <v>383962</v>
      </c>
      <c r="D10" s="96">
        <f t="shared" si="2"/>
        <v>337</v>
      </c>
      <c r="E10" s="96">
        <f t="shared" si="2"/>
        <v>387</v>
      </c>
      <c r="F10" s="96">
        <f t="shared" si="2"/>
        <v>16501</v>
      </c>
      <c r="G10" s="96">
        <f t="shared" si="2"/>
        <v>1968</v>
      </c>
      <c r="H10" s="96">
        <f t="shared" si="2"/>
        <v>9492</v>
      </c>
      <c r="I10" s="96">
        <f t="shared" si="2"/>
        <v>2352</v>
      </c>
      <c r="J10" s="96">
        <f t="shared" si="2"/>
        <v>52262</v>
      </c>
      <c r="K10" s="96">
        <f>+K11</f>
        <v>300663</v>
      </c>
      <c r="L10" s="924" t="s">
        <v>316</v>
      </c>
      <c r="M10" s="925"/>
    </row>
    <row r="11" spans="1:13">
      <c r="A11" s="19" t="s">
        <v>317</v>
      </c>
      <c r="B11" s="20" t="s">
        <v>318</v>
      </c>
      <c r="C11" s="95">
        <f t="shared" si="1"/>
        <v>383962</v>
      </c>
      <c r="D11" s="13">
        <v>337</v>
      </c>
      <c r="E11" s="13">
        <v>387</v>
      </c>
      <c r="F11" s="13">
        <v>16501</v>
      </c>
      <c r="G11" s="13">
        <v>1968</v>
      </c>
      <c r="H11" s="13">
        <v>9492</v>
      </c>
      <c r="I11" s="13">
        <v>2352</v>
      </c>
      <c r="J11" s="13">
        <v>52262</v>
      </c>
      <c r="K11" s="13">
        <v>300663</v>
      </c>
      <c r="L11" s="900" t="s">
        <v>319</v>
      </c>
      <c r="M11" s="901"/>
    </row>
    <row r="12" spans="1:13">
      <c r="A12" s="21" t="s">
        <v>320</v>
      </c>
      <c r="B12" s="22" t="s">
        <v>321</v>
      </c>
      <c r="C12" s="94">
        <f t="shared" ref="C12:J12" si="3">+C13</f>
        <v>1145938</v>
      </c>
      <c r="D12" s="94">
        <f t="shared" si="3"/>
        <v>52680</v>
      </c>
      <c r="E12" s="94">
        <f t="shared" si="3"/>
        <v>4658</v>
      </c>
      <c r="F12" s="94">
        <f t="shared" si="3"/>
        <v>98458</v>
      </c>
      <c r="G12" s="94">
        <f t="shared" si="3"/>
        <v>3701</v>
      </c>
      <c r="H12" s="94">
        <f t="shared" si="3"/>
        <v>8751</v>
      </c>
      <c r="I12" s="94">
        <f t="shared" si="3"/>
        <v>200</v>
      </c>
      <c r="J12" s="94">
        <f t="shared" si="3"/>
        <v>41968</v>
      </c>
      <c r="K12" s="94">
        <f>+K13</f>
        <v>935522</v>
      </c>
      <c r="L12" s="799" t="s">
        <v>322</v>
      </c>
      <c r="M12" s="800"/>
    </row>
    <row r="13" spans="1:13">
      <c r="A13" s="19" t="s">
        <v>323</v>
      </c>
      <c r="B13" s="20" t="s">
        <v>324</v>
      </c>
      <c r="C13" s="97">
        <f t="shared" si="1"/>
        <v>1145938</v>
      </c>
      <c r="D13" s="25">
        <v>52680</v>
      </c>
      <c r="E13" s="25">
        <v>4658</v>
      </c>
      <c r="F13" s="25">
        <v>98458</v>
      </c>
      <c r="G13" s="25">
        <v>3701</v>
      </c>
      <c r="H13" s="25">
        <v>8751</v>
      </c>
      <c r="I13" s="25">
        <v>200</v>
      </c>
      <c r="J13" s="25">
        <v>41968</v>
      </c>
      <c r="K13" s="25">
        <v>935522</v>
      </c>
      <c r="L13" s="900" t="s">
        <v>325</v>
      </c>
      <c r="M13" s="901"/>
    </row>
    <row r="14" spans="1:13">
      <c r="A14" s="7" t="s">
        <v>326</v>
      </c>
      <c r="B14" s="8" t="s">
        <v>327</v>
      </c>
      <c r="C14" s="96">
        <f>+K14+J14+I14+H14+G14+F14+E14+D14</f>
        <v>57622449</v>
      </c>
      <c r="D14" s="96">
        <f t="shared" ref="D14:K14" si="4">+D15+D24+D27+D30+D34+D36+D38+D41+D44+D45+D46+D48+D51+D57+D58+D63+D69+D71+D74+D77+D79+D82</f>
        <v>5809522</v>
      </c>
      <c r="E14" s="96">
        <f t="shared" si="4"/>
        <v>34848</v>
      </c>
      <c r="F14" s="96">
        <f t="shared" si="4"/>
        <v>933435</v>
      </c>
      <c r="G14" s="96">
        <f t="shared" si="4"/>
        <v>194679</v>
      </c>
      <c r="H14" s="96">
        <f t="shared" si="4"/>
        <v>1397243</v>
      </c>
      <c r="I14" s="96">
        <f t="shared" si="4"/>
        <v>363141</v>
      </c>
      <c r="J14" s="96">
        <f t="shared" si="4"/>
        <v>1478197</v>
      </c>
      <c r="K14" s="96">
        <f t="shared" si="4"/>
        <v>47411384</v>
      </c>
      <c r="L14" s="799" t="s">
        <v>328</v>
      </c>
      <c r="M14" s="800"/>
    </row>
    <row r="15" spans="1:13">
      <c r="A15" s="11">
        <v>10</v>
      </c>
      <c r="B15" s="12" t="s">
        <v>329</v>
      </c>
      <c r="C15" s="95">
        <f t="shared" si="1"/>
        <v>1243337</v>
      </c>
      <c r="D15" s="95">
        <f t="shared" ref="D15:J15" si="5">+D16+D17+D18+D19+D20+D21+D22+D23</f>
        <v>23392</v>
      </c>
      <c r="E15" s="95">
        <f t="shared" si="5"/>
        <v>3896</v>
      </c>
      <c r="F15" s="95">
        <f t="shared" si="5"/>
        <v>11631</v>
      </c>
      <c r="G15" s="95">
        <f t="shared" si="5"/>
        <v>7589</v>
      </c>
      <c r="H15" s="95">
        <f t="shared" si="5"/>
        <v>23224</v>
      </c>
      <c r="I15" s="95">
        <f t="shared" si="5"/>
        <v>107549</v>
      </c>
      <c r="J15" s="95">
        <f t="shared" si="5"/>
        <v>39412</v>
      </c>
      <c r="K15" s="95">
        <f>+K16+K17+K18+K19+K20+K21+K22+K23</f>
        <v>1026644</v>
      </c>
      <c r="L15" s="767" t="s">
        <v>330</v>
      </c>
      <c r="M15" s="768"/>
    </row>
    <row r="16" spans="1:13">
      <c r="A16" s="27">
        <v>1010</v>
      </c>
      <c r="B16" s="28" t="s">
        <v>331</v>
      </c>
      <c r="C16" s="96">
        <f t="shared" si="1"/>
        <v>3393</v>
      </c>
      <c r="D16" s="17" t="s">
        <v>311</v>
      </c>
      <c r="E16" s="17" t="s">
        <v>311</v>
      </c>
      <c r="F16" s="17" t="s">
        <v>311</v>
      </c>
      <c r="G16" s="17" t="s">
        <v>311</v>
      </c>
      <c r="H16" s="17" t="s">
        <v>311</v>
      </c>
      <c r="I16" s="17" t="s">
        <v>311</v>
      </c>
      <c r="J16" s="17" t="s">
        <v>311</v>
      </c>
      <c r="K16" s="17">
        <v>3393</v>
      </c>
      <c r="L16" s="769" t="s">
        <v>332</v>
      </c>
      <c r="M16" s="770"/>
    </row>
    <row r="17" spans="1:13">
      <c r="A17" s="19">
        <v>1030</v>
      </c>
      <c r="B17" s="20" t="s">
        <v>333</v>
      </c>
      <c r="C17" s="95">
        <f t="shared" si="1"/>
        <v>247374</v>
      </c>
      <c r="D17" s="13">
        <v>962</v>
      </c>
      <c r="E17" s="13">
        <v>96</v>
      </c>
      <c r="F17" s="13">
        <v>741</v>
      </c>
      <c r="G17" s="13">
        <v>282</v>
      </c>
      <c r="H17" s="13">
        <v>448</v>
      </c>
      <c r="I17" s="13">
        <v>1148</v>
      </c>
      <c r="J17" s="13">
        <v>579</v>
      </c>
      <c r="K17" s="13">
        <v>243118</v>
      </c>
      <c r="L17" s="900" t="s">
        <v>334</v>
      </c>
      <c r="M17" s="901"/>
    </row>
    <row r="18" spans="1:13">
      <c r="A18" s="27">
        <v>1050</v>
      </c>
      <c r="B18" s="28" t="s">
        <v>335</v>
      </c>
      <c r="C18" s="96">
        <f t="shared" si="1"/>
        <v>225546</v>
      </c>
      <c r="D18" s="17">
        <v>9857</v>
      </c>
      <c r="E18" s="17">
        <v>548</v>
      </c>
      <c r="F18" s="17">
        <v>3791</v>
      </c>
      <c r="G18" s="17">
        <v>2828</v>
      </c>
      <c r="H18" s="17">
        <v>4596</v>
      </c>
      <c r="I18" s="17">
        <v>66132</v>
      </c>
      <c r="J18" s="17">
        <v>10201</v>
      </c>
      <c r="K18" s="17">
        <v>127593</v>
      </c>
      <c r="L18" s="769" t="s">
        <v>336</v>
      </c>
      <c r="M18" s="770"/>
    </row>
    <row r="19" spans="1:13">
      <c r="A19" s="19">
        <v>1061</v>
      </c>
      <c r="B19" s="20" t="s">
        <v>337</v>
      </c>
      <c r="C19" s="95">
        <f t="shared" si="1"/>
        <v>266255</v>
      </c>
      <c r="D19" s="13">
        <v>4</v>
      </c>
      <c r="E19" s="13">
        <v>541</v>
      </c>
      <c r="F19" s="13">
        <v>3401</v>
      </c>
      <c r="G19" s="13">
        <v>1552</v>
      </c>
      <c r="H19" s="13">
        <v>4484</v>
      </c>
      <c r="I19" s="13">
        <v>14170</v>
      </c>
      <c r="J19" s="13">
        <v>7376</v>
      </c>
      <c r="K19" s="13">
        <v>234727</v>
      </c>
      <c r="L19" s="900" t="s">
        <v>338</v>
      </c>
      <c r="M19" s="901"/>
    </row>
    <row r="20" spans="1:13">
      <c r="A20" s="27">
        <v>1071</v>
      </c>
      <c r="B20" s="28" t="s">
        <v>339</v>
      </c>
      <c r="C20" s="96">
        <f t="shared" si="1"/>
        <v>460358</v>
      </c>
      <c r="D20" s="17">
        <v>12238</v>
      </c>
      <c r="E20" s="17">
        <v>2542</v>
      </c>
      <c r="F20" s="17">
        <v>3083</v>
      </c>
      <c r="G20" s="17">
        <v>1869</v>
      </c>
      <c r="H20" s="17">
        <v>11904</v>
      </c>
      <c r="I20" s="17">
        <v>23355</v>
      </c>
      <c r="J20" s="17">
        <v>19753</v>
      </c>
      <c r="K20" s="17">
        <v>385614</v>
      </c>
      <c r="L20" s="769" t="s">
        <v>340</v>
      </c>
      <c r="M20" s="770"/>
    </row>
    <row r="21" spans="1:13">
      <c r="A21" s="19">
        <v>1073</v>
      </c>
      <c r="B21" s="20" t="s">
        <v>341</v>
      </c>
      <c r="C21" s="95">
        <f t="shared" si="1"/>
        <v>16025</v>
      </c>
      <c r="D21" s="13">
        <v>132</v>
      </c>
      <c r="E21" s="13">
        <v>38</v>
      </c>
      <c r="F21" s="13">
        <v>101</v>
      </c>
      <c r="G21" s="13">
        <v>366</v>
      </c>
      <c r="H21" s="13">
        <v>730</v>
      </c>
      <c r="I21" s="13">
        <v>534</v>
      </c>
      <c r="J21" s="13">
        <v>703</v>
      </c>
      <c r="K21" s="13">
        <v>13421</v>
      </c>
      <c r="L21" s="900" t="s">
        <v>343</v>
      </c>
      <c r="M21" s="901"/>
    </row>
    <row r="22" spans="1:13">
      <c r="A22" s="27">
        <v>1079</v>
      </c>
      <c r="B22" s="28" t="s">
        <v>344</v>
      </c>
      <c r="C22" s="96">
        <f t="shared" si="1"/>
        <v>13506</v>
      </c>
      <c r="D22" s="17">
        <v>199</v>
      </c>
      <c r="E22" s="17">
        <v>98</v>
      </c>
      <c r="F22" s="17">
        <v>353</v>
      </c>
      <c r="G22" s="17">
        <v>635</v>
      </c>
      <c r="H22" s="17">
        <v>948</v>
      </c>
      <c r="I22" s="17">
        <v>710</v>
      </c>
      <c r="J22" s="17">
        <v>500</v>
      </c>
      <c r="K22" s="17">
        <v>10063</v>
      </c>
      <c r="L22" s="769" t="s">
        <v>346</v>
      </c>
      <c r="M22" s="770"/>
    </row>
    <row r="23" spans="1:13" ht="15" customHeight="1">
      <c r="A23" s="19">
        <v>1080</v>
      </c>
      <c r="B23" s="20" t="s">
        <v>347</v>
      </c>
      <c r="C23" s="95">
        <f t="shared" si="1"/>
        <v>10880</v>
      </c>
      <c r="D23" s="13">
        <v>0</v>
      </c>
      <c r="E23" s="13">
        <v>33</v>
      </c>
      <c r="F23" s="13">
        <v>161</v>
      </c>
      <c r="G23" s="13">
        <v>57</v>
      </c>
      <c r="H23" s="13">
        <v>114</v>
      </c>
      <c r="I23" s="13">
        <v>1500</v>
      </c>
      <c r="J23" s="13">
        <v>300</v>
      </c>
      <c r="K23" s="13">
        <v>8715</v>
      </c>
      <c r="L23" s="900" t="s">
        <v>348</v>
      </c>
      <c r="M23" s="901"/>
    </row>
    <row r="24" spans="1:13">
      <c r="A24" s="15">
        <v>11</v>
      </c>
      <c r="B24" s="16" t="s">
        <v>349</v>
      </c>
      <c r="C24" s="96">
        <f t="shared" ref="C24:J24" si="6">+C25+C26</f>
        <v>362990</v>
      </c>
      <c r="D24" s="96">
        <f t="shared" si="6"/>
        <v>60447</v>
      </c>
      <c r="E24" s="96">
        <f t="shared" si="6"/>
        <v>2036</v>
      </c>
      <c r="F24" s="96">
        <f t="shared" si="6"/>
        <v>7985</v>
      </c>
      <c r="G24" s="96">
        <f t="shared" si="6"/>
        <v>7743</v>
      </c>
      <c r="H24" s="96">
        <f t="shared" si="6"/>
        <v>8107</v>
      </c>
      <c r="I24" s="96">
        <f t="shared" si="6"/>
        <v>12080</v>
      </c>
      <c r="J24" s="96">
        <f t="shared" si="6"/>
        <v>25660</v>
      </c>
      <c r="K24" s="96">
        <f>+K25+K26</f>
        <v>238932</v>
      </c>
      <c r="L24" s="790" t="s">
        <v>350</v>
      </c>
      <c r="M24" s="791"/>
    </row>
    <row r="25" spans="1:13">
      <c r="A25" s="19">
        <v>1105</v>
      </c>
      <c r="B25" s="20" t="s">
        <v>351</v>
      </c>
      <c r="C25" s="95">
        <f t="shared" si="1"/>
        <v>242948</v>
      </c>
      <c r="D25" s="13">
        <v>59705</v>
      </c>
      <c r="E25" s="13">
        <v>462</v>
      </c>
      <c r="F25" s="13">
        <v>4615</v>
      </c>
      <c r="G25" s="13">
        <v>2088</v>
      </c>
      <c r="H25" s="13">
        <v>1910</v>
      </c>
      <c r="I25" s="13">
        <v>4778</v>
      </c>
      <c r="J25" s="13">
        <v>15582</v>
      </c>
      <c r="K25" s="13">
        <v>153808</v>
      </c>
      <c r="L25" s="900" t="s">
        <v>352</v>
      </c>
      <c r="M25" s="901"/>
    </row>
    <row r="26" spans="1:13">
      <c r="A26" s="27">
        <v>1106</v>
      </c>
      <c r="B26" s="28" t="s">
        <v>353</v>
      </c>
      <c r="C26" s="98">
        <f t="shared" si="1"/>
        <v>120042</v>
      </c>
      <c r="D26" s="31">
        <v>742</v>
      </c>
      <c r="E26" s="31">
        <v>1574</v>
      </c>
      <c r="F26" s="31">
        <v>3370</v>
      </c>
      <c r="G26" s="31">
        <v>5655</v>
      </c>
      <c r="H26" s="31">
        <v>6197</v>
      </c>
      <c r="I26" s="31">
        <v>7302</v>
      </c>
      <c r="J26" s="31">
        <v>10078</v>
      </c>
      <c r="K26" s="31">
        <v>85124</v>
      </c>
      <c r="L26" s="769" t="s">
        <v>354</v>
      </c>
      <c r="M26" s="770"/>
    </row>
    <row r="27" spans="1:13">
      <c r="A27" s="11">
        <v>13</v>
      </c>
      <c r="B27" s="12" t="s">
        <v>355</v>
      </c>
      <c r="C27" s="95">
        <f t="shared" si="1"/>
        <v>30779</v>
      </c>
      <c r="D27" s="95">
        <f t="shared" ref="D27:J27" si="7">+D28+D29</f>
        <v>4</v>
      </c>
      <c r="E27" s="95">
        <f t="shared" si="7"/>
        <v>172</v>
      </c>
      <c r="F27" s="95">
        <f t="shared" si="7"/>
        <v>752</v>
      </c>
      <c r="G27" s="95">
        <f t="shared" si="7"/>
        <v>268</v>
      </c>
      <c r="H27" s="95">
        <f t="shared" si="7"/>
        <v>591</v>
      </c>
      <c r="I27" s="95">
        <f t="shared" si="7"/>
        <v>70</v>
      </c>
      <c r="J27" s="95">
        <f t="shared" si="7"/>
        <v>862</v>
      </c>
      <c r="K27" s="95">
        <f>+K28+K29</f>
        <v>28060</v>
      </c>
      <c r="L27" s="767" t="s">
        <v>356</v>
      </c>
      <c r="M27" s="768"/>
    </row>
    <row r="28" spans="1:13">
      <c r="A28" s="27">
        <v>1392</v>
      </c>
      <c r="B28" s="28" t="s">
        <v>357</v>
      </c>
      <c r="C28" s="96">
        <f t="shared" si="1"/>
        <v>29962</v>
      </c>
      <c r="D28" s="17">
        <v>4</v>
      </c>
      <c r="E28" s="17">
        <v>136</v>
      </c>
      <c r="F28" s="17">
        <v>730</v>
      </c>
      <c r="G28" s="17">
        <v>268</v>
      </c>
      <c r="H28" s="17">
        <v>519</v>
      </c>
      <c r="I28" s="17">
        <v>70</v>
      </c>
      <c r="J28" s="17">
        <v>829</v>
      </c>
      <c r="K28" s="17">
        <v>27406</v>
      </c>
      <c r="L28" s="769" t="s">
        <v>358</v>
      </c>
      <c r="M28" s="770"/>
    </row>
    <row r="29" spans="1:13" ht="15" customHeight="1">
      <c r="A29" s="19">
        <v>1393</v>
      </c>
      <c r="B29" s="20" t="s">
        <v>359</v>
      </c>
      <c r="C29" s="95">
        <f t="shared" si="1"/>
        <v>817</v>
      </c>
      <c r="D29" s="13">
        <v>0</v>
      </c>
      <c r="E29" s="13">
        <v>36</v>
      </c>
      <c r="F29" s="13">
        <v>22</v>
      </c>
      <c r="G29" s="13">
        <v>0</v>
      </c>
      <c r="H29" s="13">
        <v>72</v>
      </c>
      <c r="I29" s="13">
        <v>0</v>
      </c>
      <c r="J29" s="13">
        <v>33</v>
      </c>
      <c r="K29" s="13">
        <v>654</v>
      </c>
      <c r="L29" s="900" t="s">
        <v>361</v>
      </c>
      <c r="M29" s="901"/>
    </row>
    <row r="30" spans="1:13" ht="15" customHeight="1">
      <c r="A30" s="15">
        <v>14</v>
      </c>
      <c r="B30" s="16" t="s">
        <v>362</v>
      </c>
      <c r="C30" s="96">
        <f t="shared" si="1"/>
        <v>464909</v>
      </c>
      <c r="D30" s="96">
        <f t="shared" ref="D30:J30" si="8">+D31+D32+D33</f>
        <v>3546</v>
      </c>
      <c r="E30" s="96">
        <f t="shared" si="8"/>
        <v>3567</v>
      </c>
      <c r="F30" s="96">
        <f t="shared" si="8"/>
        <v>3454</v>
      </c>
      <c r="G30" s="96">
        <f t="shared" si="8"/>
        <v>2820</v>
      </c>
      <c r="H30" s="96">
        <f t="shared" si="8"/>
        <v>10959</v>
      </c>
      <c r="I30" s="96">
        <f t="shared" si="8"/>
        <v>10225</v>
      </c>
      <c r="J30" s="96">
        <f t="shared" si="8"/>
        <v>3332</v>
      </c>
      <c r="K30" s="96">
        <f>+K31+K32+K33</f>
        <v>427006</v>
      </c>
      <c r="L30" s="790" t="s">
        <v>363</v>
      </c>
      <c r="M30" s="791"/>
    </row>
    <row r="31" spans="1:13">
      <c r="A31" s="19">
        <v>1411</v>
      </c>
      <c r="B31" s="20" t="s">
        <v>364</v>
      </c>
      <c r="C31" s="95">
        <f t="shared" si="1"/>
        <v>10167</v>
      </c>
      <c r="D31" s="13">
        <v>12</v>
      </c>
      <c r="E31" s="13">
        <v>23</v>
      </c>
      <c r="F31" s="13">
        <v>141</v>
      </c>
      <c r="G31" s="13">
        <v>58</v>
      </c>
      <c r="H31" s="13">
        <v>424</v>
      </c>
      <c r="I31" s="13">
        <v>73</v>
      </c>
      <c r="J31" s="13">
        <v>27</v>
      </c>
      <c r="K31" s="13">
        <v>9409</v>
      </c>
      <c r="L31" s="900" t="s">
        <v>365</v>
      </c>
      <c r="M31" s="901"/>
    </row>
    <row r="32" spans="1:13">
      <c r="A32" s="27">
        <v>1412</v>
      </c>
      <c r="B32" s="28" t="s">
        <v>366</v>
      </c>
      <c r="C32" s="96">
        <f t="shared" si="1"/>
        <v>454269</v>
      </c>
      <c r="D32" s="17">
        <v>3534</v>
      </c>
      <c r="E32" s="17">
        <v>3542</v>
      </c>
      <c r="F32" s="17">
        <v>3302</v>
      </c>
      <c r="G32" s="17">
        <v>2760</v>
      </c>
      <c r="H32" s="17">
        <v>10517</v>
      </c>
      <c r="I32" s="17">
        <v>10087</v>
      </c>
      <c r="J32" s="17">
        <v>3305</v>
      </c>
      <c r="K32" s="17">
        <v>417222</v>
      </c>
      <c r="L32" s="769" t="s">
        <v>604</v>
      </c>
      <c r="M32" s="770"/>
    </row>
    <row r="33" spans="1:13">
      <c r="A33" s="27">
        <v>1430</v>
      </c>
      <c r="B33" s="28" t="s">
        <v>764</v>
      </c>
      <c r="C33" s="96">
        <f t="shared" si="1"/>
        <v>473</v>
      </c>
      <c r="D33" s="17">
        <v>0</v>
      </c>
      <c r="E33" s="17">
        <v>2</v>
      </c>
      <c r="F33" s="17">
        <v>11</v>
      </c>
      <c r="G33" s="17">
        <v>2</v>
      </c>
      <c r="H33" s="17">
        <v>18</v>
      </c>
      <c r="I33" s="17">
        <v>65</v>
      </c>
      <c r="J33" s="17">
        <v>0</v>
      </c>
      <c r="K33" s="17">
        <v>375</v>
      </c>
      <c r="L33" s="906" t="s">
        <v>765</v>
      </c>
      <c r="M33" s="907"/>
    </row>
    <row r="34" spans="1:13" ht="15" customHeight="1">
      <c r="A34" s="11">
        <v>15</v>
      </c>
      <c r="B34" s="12" t="s">
        <v>368</v>
      </c>
      <c r="C34" s="95">
        <f t="shared" si="1"/>
        <v>9321</v>
      </c>
      <c r="D34" s="95">
        <f t="shared" ref="D34:J34" si="9">+D35</f>
        <v>0</v>
      </c>
      <c r="E34" s="95">
        <f t="shared" si="9"/>
        <v>0</v>
      </c>
      <c r="F34" s="95">
        <f t="shared" si="9"/>
        <v>0</v>
      </c>
      <c r="G34" s="95">
        <f t="shared" si="9"/>
        <v>7</v>
      </c>
      <c r="H34" s="95">
        <f t="shared" si="9"/>
        <v>63</v>
      </c>
      <c r="I34" s="95">
        <f t="shared" si="9"/>
        <v>30</v>
      </c>
      <c r="J34" s="95" t="str">
        <f t="shared" si="9"/>
        <v>0</v>
      </c>
      <c r="K34" s="95">
        <f>+K35</f>
        <v>9221</v>
      </c>
      <c r="L34" s="910" t="s">
        <v>369</v>
      </c>
      <c r="M34" s="911"/>
    </row>
    <row r="35" spans="1:13" ht="24.75" customHeight="1">
      <c r="A35" s="27">
        <v>1520</v>
      </c>
      <c r="B35" s="28" t="s">
        <v>370</v>
      </c>
      <c r="C35" s="96">
        <f t="shared" si="1"/>
        <v>9321</v>
      </c>
      <c r="D35" s="17">
        <v>0</v>
      </c>
      <c r="E35" s="17">
        <v>0</v>
      </c>
      <c r="F35" s="17">
        <v>0</v>
      </c>
      <c r="G35" s="17">
        <v>7</v>
      </c>
      <c r="H35" s="17">
        <v>63</v>
      </c>
      <c r="I35" s="17">
        <v>30</v>
      </c>
      <c r="J35" s="17" t="s">
        <v>311</v>
      </c>
      <c r="K35" s="17">
        <v>9221</v>
      </c>
      <c r="L35" s="769" t="s">
        <v>371</v>
      </c>
      <c r="M35" s="770"/>
    </row>
    <row r="36" spans="1:13" ht="18.75" customHeight="1">
      <c r="A36" s="33" t="s">
        <v>57</v>
      </c>
      <c r="B36" s="34" t="s">
        <v>372</v>
      </c>
      <c r="C36" s="95">
        <f t="shared" si="1"/>
        <v>352061</v>
      </c>
      <c r="D36" s="95">
        <f t="shared" ref="D36:J36" si="10">+D37</f>
        <v>992</v>
      </c>
      <c r="E36" s="95">
        <f t="shared" si="10"/>
        <v>1134</v>
      </c>
      <c r="F36" s="95">
        <f t="shared" si="10"/>
        <v>3055</v>
      </c>
      <c r="G36" s="95">
        <f t="shared" si="10"/>
        <v>2148</v>
      </c>
      <c r="H36" s="95">
        <f t="shared" si="10"/>
        <v>7832</v>
      </c>
      <c r="I36" s="95">
        <f t="shared" si="10"/>
        <v>1585</v>
      </c>
      <c r="J36" s="95">
        <f t="shared" si="10"/>
        <v>9170</v>
      </c>
      <c r="K36" s="95">
        <f>+K37</f>
        <v>326145</v>
      </c>
      <c r="L36" s="910"/>
      <c r="M36" s="911"/>
    </row>
    <row r="37" spans="1:13">
      <c r="A37" s="27">
        <v>1622</v>
      </c>
      <c r="B37" s="28" t="s">
        <v>374</v>
      </c>
      <c r="C37" s="96">
        <f t="shared" si="1"/>
        <v>352061</v>
      </c>
      <c r="D37" s="17">
        <v>992</v>
      </c>
      <c r="E37" s="17">
        <v>1134</v>
      </c>
      <c r="F37" s="17">
        <v>3055</v>
      </c>
      <c r="G37" s="17">
        <v>2148</v>
      </c>
      <c r="H37" s="17">
        <v>7832</v>
      </c>
      <c r="I37" s="17">
        <v>1585</v>
      </c>
      <c r="J37" s="17">
        <v>9170</v>
      </c>
      <c r="K37" s="17">
        <v>326145</v>
      </c>
      <c r="L37" s="769" t="s">
        <v>375</v>
      </c>
      <c r="M37" s="770"/>
    </row>
    <row r="38" spans="1:13" ht="15" customHeight="1">
      <c r="A38" s="11">
        <v>17</v>
      </c>
      <c r="B38" s="12" t="s">
        <v>376</v>
      </c>
      <c r="C38" s="95">
        <f t="shared" si="1"/>
        <v>118949</v>
      </c>
      <c r="D38" s="95">
        <f t="shared" ref="D38:J38" si="11">+D39+D40</f>
        <v>84</v>
      </c>
      <c r="E38" s="95">
        <f t="shared" si="11"/>
        <v>183</v>
      </c>
      <c r="F38" s="95">
        <f t="shared" si="11"/>
        <v>2048</v>
      </c>
      <c r="G38" s="95">
        <f t="shared" si="11"/>
        <v>551</v>
      </c>
      <c r="H38" s="95">
        <f t="shared" si="11"/>
        <v>1987</v>
      </c>
      <c r="I38" s="95">
        <f t="shared" si="11"/>
        <v>410</v>
      </c>
      <c r="J38" s="95">
        <f t="shared" si="11"/>
        <v>1659</v>
      </c>
      <c r="K38" s="95">
        <f>+K39+K40</f>
        <v>112027</v>
      </c>
      <c r="L38" s="910" t="s">
        <v>377</v>
      </c>
      <c r="M38" s="911"/>
    </row>
    <row r="39" spans="1:13" ht="22.5">
      <c r="A39" s="27">
        <v>1702</v>
      </c>
      <c r="B39" s="28" t="s">
        <v>378</v>
      </c>
      <c r="C39" s="96">
        <f t="shared" si="1"/>
        <v>87654</v>
      </c>
      <c r="D39" s="17">
        <v>0</v>
      </c>
      <c r="E39" s="17">
        <v>77</v>
      </c>
      <c r="F39" s="17">
        <v>972</v>
      </c>
      <c r="G39" s="17">
        <v>301</v>
      </c>
      <c r="H39" s="17">
        <v>1533</v>
      </c>
      <c r="I39" s="17">
        <v>16</v>
      </c>
      <c r="J39" s="17">
        <v>450</v>
      </c>
      <c r="K39" s="17">
        <v>84305</v>
      </c>
      <c r="L39" s="769" t="s">
        <v>379</v>
      </c>
      <c r="M39" s="770"/>
    </row>
    <row r="40" spans="1:13">
      <c r="A40" s="19">
        <v>1709</v>
      </c>
      <c r="B40" s="20" t="s">
        <v>380</v>
      </c>
      <c r="C40" s="95">
        <f t="shared" si="1"/>
        <v>31295</v>
      </c>
      <c r="D40" s="13">
        <v>84</v>
      </c>
      <c r="E40" s="13">
        <v>106</v>
      </c>
      <c r="F40" s="13">
        <v>1076</v>
      </c>
      <c r="G40" s="13">
        <v>250</v>
      </c>
      <c r="H40" s="13">
        <v>454</v>
      </c>
      <c r="I40" s="13">
        <v>394</v>
      </c>
      <c r="J40" s="13">
        <v>1209</v>
      </c>
      <c r="K40" s="13">
        <v>27722</v>
      </c>
      <c r="L40" s="900" t="s">
        <v>381</v>
      </c>
      <c r="M40" s="901"/>
    </row>
    <row r="41" spans="1:13">
      <c r="A41" s="15">
        <v>18</v>
      </c>
      <c r="B41" s="16" t="s">
        <v>382</v>
      </c>
      <c r="C41" s="96">
        <f t="shared" si="1"/>
        <v>274452</v>
      </c>
      <c r="D41" s="96">
        <f t="shared" ref="D41:J41" si="12">+D42+D43</f>
        <v>2787</v>
      </c>
      <c r="E41" s="96">
        <f t="shared" si="12"/>
        <v>1618</v>
      </c>
      <c r="F41" s="96">
        <f t="shared" si="12"/>
        <v>7913</v>
      </c>
      <c r="G41" s="96">
        <f t="shared" si="12"/>
        <v>1587</v>
      </c>
      <c r="H41" s="96">
        <f t="shared" si="12"/>
        <v>8723</v>
      </c>
      <c r="I41" s="96">
        <f t="shared" si="12"/>
        <v>1795</v>
      </c>
      <c r="J41" s="96">
        <f t="shared" si="12"/>
        <v>3565</v>
      </c>
      <c r="K41" s="96">
        <f>+K42+K43</f>
        <v>246464</v>
      </c>
      <c r="L41" s="790" t="s">
        <v>385</v>
      </c>
      <c r="M41" s="791"/>
    </row>
    <row r="42" spans="1:13" ht="15" customHeight="1">
      <c r="A42" s="19">
        <v>1811</v>
      </c>
      <c r="B42" s="20" t="s">
        <v>386</v>
      </c>
      <c r="C42" s="95">
        <f t="shared" si="1"/>
        <v>256870</v>
      </c>
      <c r="D42" s="13">
        <v>2787</v>
      </c>
      <c r="E42" s="13">
        <v>1580</v>
      </c>
      <c r="F42" s="13">
        <v>7913</v>
      </c>
      <c r="G42" s="13">
        <v>1584</v>
      </c>
      <c r="H42" s="13">
        <v>8644</v>
      </c>
      <c r="I42" s="13">
        <v>1795</v>
      </c>
      <c r="J42" s="13">
        <v>3525</v>
      </c>
      <c r="K42" s="13">
        <v>229042</v>
      </c>
      <c r="L42" s="900" t="s">
        <v>388</v>
      </c>
      <c r="M42" s="901"/>
    </row>
    <row r="43" spans="1:13">
      <c r="A43" s="27">
        <v>1820</v>
      </c>
      <c r="B43" s="28" t="s">
        <v>389</v>
      </c>
      <c r="C43" s="96">
        <f t="shared" si="1"/>
        <v>17582</v>
      </c>
      <c r="D43" s="17">
        <v>0</v>
      </c>
      <c r="E43" s="17">
        <v>38</v>
      </c>
      <c r="F43" s="17">
        <v>0</v>
      </c>
      <c r="G43" s="17">
        <v>3</v>
      </c>
      <c r="H43" s="17">
        <v>79</v>
      </c>
      <c r="I43" s="17">
        <v>0</v>
      </c>
      <c r="J43" s="17">
        <v>40</v>
      </c>
      <c r="K43" s="17">
        <v>17422</v>
      </c>
      <c r="L43" s="769" t="s">
        <v>390</v>
      </c>
      <c r="M43" s="770"/>
    </row>
    <row r="44" spans="1:13">
      <c r="A44" s="35">
        <v>19</v>
      </c>
      <c r="B44" s="99" t="s">
        <v>391</v>
      </c>
      <c r="C44" s="100">
        <f t="shared" si="1"/>
        <v>21833893</v>
      </c>
      <c r="D44" s="100">
        <v>1918462</v>
      </c>
      <c r="E44" s="100">
        <v>22</v>
      </c>
      <c r="F44" s="100">
        <v>80134</v>
      </c>
      <c r="G44" s="100">
        <v>20611</v>
      </c>
      <c r="H44" s="100">
        <v>146120</v>
      </c>
      <c r="I44" s="100">
        <v>5875</v>
      </c>
      <c r="J44" s="100">
        <v>97861</v>
      </c>
      <c r="K44" s="100">
        <v>19564808</v>
      </c>
      <c r="L44" s="916" t="s">
        <v>392</v>
      </c>
      <c r="M44" s="917"/>
    </row>
    <row r="45" spans="1:13">
      <c r="A45" s="15">
        <v>20</v>
      </c>
      <c r="B45" s="16" t="s">
        <v>393</v>
      </c>
      <c r="C45" s="96">
        <f t="shared" si="1"/>
        <v>11348947</v>
      </c>
      <c r="D45" s="96">
        <v>1114827</v>
      </c>
      <c r="E45" s="96">
        <v>5393</v>
      </c>
      <c r="F45" s="96">
        <v>185569</v>
      </c>
      <c r="G45" s="96">
        <v>78294</v>
      </c>
      <c r="H45" s="96">
        <v>430258</v>
      </c>
      <c r="I45" s="96">
        <v>156858</v>
      </c>
      <c r="J45" s="96">
        <v>238826</v>
      </c>
      <c r="K45" s="96">
        <v>9138922</v>
      </c>
      <c r="L45" s="790" t="s">
        <v>395</v>
      </c>
      <c r="M45" s="791"/>
    </row>
    <row r="46" spans="1:13" ht="22.5">
      <c r="A46" s="11">
        <v>21</v>
      </c>
      <c r="B46" s="12" t="s">
        <v>396</v>
      </c>
      <c r="C46" s="95">
        <f t="shared" si="1"/>
        <v>27853</v>
      </c>
      <c r="D46" s="95">
        <f t="shared" ref="D46:J46" si="13">+D47</f>
        <v>7743</v>
      </c>
      <c r="E46" s="95">
        <f t="shared" si="13"/>
        <v>6</v>
      </c>
      <c r="F46" s="95">
        <f t="shared" si="13"/>
        <v>891</v>
      </c>
      <c r="G46" s="95">
        <f t="shared" si="13"/>
        <v>281</v>
      </c>
      <c r="H46" s="95">
        <f t="shared" si="13"/>
        <v>179</v>
      </c>
      <c r="I46" s="95">
        <f t="shared" si="13"/>
        <v>11978</v>
      </c>
      <c r="J46" s="95">
        <f t="shared" si="13"/>
        <v>19</v>
      </c>
      <c r="K46" s="95">
        <f>+K47</f>
        <v>6756</v>
      </c>
      <c r="L46" s="910" t="s">
        <v>397</v>
      </c>
      <c r="M46" s="911"/>
    </row>
    <row r="47" spans="1:13">
      <c r="A47" s="27">
        <v>2100</v>
      </c>
      <c r="B47" s="28" t="s">
        <v>398</v>
      </c>
      <c r="C47" s="96">
        <f t="shared" si="1"/>
        <v>27853</v>
      </c>
      <c r="D47" s="17">
        <v>7743</v>
      </c>
      <c r="E47" s="17">
        <v>6</v>
      </c>
      <c r="F47" s="17">
        <v>891</v>
      </c>
      <c r="G47" s="17">
        <v>281</v>
      </c>
      <c r="H47" s="17">
        <v>179</v>
      </c>
      <c r="I47" s="17">
        <v>11978</v>
      </c>
      <c r="J47" s="17">
        <v>19</v>
      </c>
      <c r="K47" s="17">
        <v>6756</v>
      </c>
      <c r="L47" s="769" t="s">
        <v>399</v>
      </c>
      <c r="M47" s="770"/>
    </row>
    <row r="48" spans="1:13">
      <c r="A48" s="11">
        <v>22</v>
      </c>
      <c r="B48" s="12" t="s">
        <v>400</v>
      </c>
      <c r="C48" s="95">
        <f t="shared" si="1"/>
        <v>1222225</v>
      </c>
      <c r="D48" s="95">
        <f t="shared" ref="D48:J48" si="14">+D49+D50</f>
        <v>24888</v>
      </c>
      <c r="E48" s="95">
        <f t="shared" si="14"/>
        <v>1725</v>
      </c>
      <c r="F48" s="95">
        <f t="shared" si="14"/>
        <v>18399</v>
      </c>
      <c r="G48" s="95">
        <f t="shared" si="14"/>
        <v>2752</v>
      </c>
      <c r="H48" s="95">
        <f t="shared" si="14"/>
        <v>22696</v>
      </c>
      <c r="I48" s="95">
        <f t="shared" si="14"/>
        <v>8513</v>
      </c>
      <c r="J48" s="95">
        <f t="shared" si="14"/>
        <v>8315</v>
      </c>
      <c r="K48" s="95">
        <f>+K49+K50</f>
        <v>1134937</v>
      </c>
      <c r="L48" s="914" t="s">
        <v>401</v>
      </c>
      <c r="M48" s="915"/>
    </row>
    <row r="49" spans="1:13" ht="21" customHeight="1">
      <c r="A49" s="27">
        <v>2211</v>
      </c>
      <c r="B49" s="28" t="s">
        <v>402</v>
      </c>
      <c r="C49" s="96">
        <f t="shared" si="1"/>
        <v>3621</v>
      </c>
      <c r="D49" s="17">
        <v>1</v>
      </c>
      <c r="E49" s="17">
        <v>34</v>
      </c>
      <c r="F49" s="17">
        <v>74</v>
      </c>
      <c r="G49" s="17">
        <v>8</v>
      </c>
      <c r="H49" s="17">
        <v>40</v>
      </c>
      <c r="I49" s="17">
        <v>14</v>
      </c>
      <c r="J49" s="17">
        <v>32</v>
      </c>
      <c r="K49" s="17">
        <v>3418</v>
      </c>
      <c r="L49" s="769" t="s">
        <v>403</v>
      </c>
      <c r="M49" s="770"/>
    </row>
    <row r="50" spans="1:13" ht="15" customHeight="1">
      <c r="A50" s="19">
        <v>2220</v>
      </c>
      <c r="B50" s="20" t="s">
        <v>404</v>
      </c>
      <c r="C50" s="95">
        <f t="shared" si="1"/>
        <v>1218604</v>
      </c>
      <c r="D50" s="13">
        <v>24887</v>
      </c>
      <c r="E50" s="13">
        <v>1691</v>
      </c>
      <c r="F50" s="13">
        <v>18325</v>
      </c>
      <c r="G50" s="13">
        <v>2744</v>
      </c>
      <c r="H50" s="13">
        <v>22656</v>
      </c>
      <c r="I50" s="13">
        <v>8499</v>
      </c>
      <c r="J50" s="13">
        <v>8283</v>
      </c>
      <c r="K50" s="13">
        <v>1131519</v>
      </c>
      <c r="L50" s="900" t="s">
        <v>405</v>
      </c>
      <c r="M50" s="901"/>
    </row>
    <row r="51" spans="1:13" ht="13.9" customHeight="1">
      <c r="A51" s="15">
        <v>23</v>
      </c>
      <c r="B51" s="16" t="s">
        <v>406</v>
      </c>
      <c r="C51" s="96">
        <f t="shared" si="1"/>
        <v>6055444</v>
      </c>
      <c r="D51" s="96">
        <f t="shared" ref="D51:J51" si="15">+D52+D53+D54+D55+D56</f>
        <v>141722</v>
      </c>
      <c r="E51" s="96">
        <f t="shared" si="15"/>
        <v>6539</v>
      </c>
      <c r="F51" s="96">
        <f t="shared" si="15"/>
        <v>283490</v>
      </c>
      <c r="G51" s="96">
        <f t="shared" si="15"/>
        <v>43155</v>
      </c>
      <c r="H51" s="96">
        <f t="shared" si="15"/>
        <v>198867</v>
      </c>
      <c r="I51" s="96">
        <f t="shared" si="15"/>
        <v>24591</v>
      </c>
      <c r="J51" s="96">
        <f t="shared" si="15"/>
        <v>499946</v>
      </c>
      <c r="K51" s="96">
        <f>+K52+K53+K54+K55+K56</f>
        <v>4857134</v>
      </c>
      <c r="L51" s="912" t="s">
        <v>407</v>
      </c>
      <c r="M51" s="913"/>
    </row>
    <row r="52" spans="1:13" ht="13.9" customHeight="1">
      <c r="A52" s="19">
        <v>2310</v>
      </c>
      <c r="B52" s="20" t="s">
        <v>408</v>
      </c>
      <c r="C52" s="95">
        <f t="shared" si="1"/>
        <v>140092</v>
      </c>
      <c r="D52" s="13">
        <v>2514</v>
      </c>
      <c r="E52" s="13">
        <v>700</v>
      </c>
      <c r="F52" s="13">
        <v>5524</v>
      </c>
      <c r="G52" s="13">
        <v>707</v>
      </c>
      <c r="H52" s="13">
        <v>4119</v>
      </c>
      <c r="I52" s="13">
        <v>974</v>
      </c>
      <c r="J52" s="13">
        <v>2626</v>
      </c>
      <c r="K52" s="13">
        <v>122928</v>
      </c>
      <c r="L52" s="900" t="s">
        <v>410</v>
      </c>
      <c r="M52" s="901"/>
    </row>
    <row r="53" spans="1:13" ht="13.9" customHeight="1">
      <c r="A53" s="27">
        <v>2394</v>
      </c>
      <c r="B53" s="28" t="s">
        <v>411</v>
      </c>
      <c r="C53" s="96">
        <f t="shared" si="1"/>
        <v>874301</v>
      </c>
      <c r="D53" s="17">
        <v>19947</v>
      </c>
      <c r="E53" s="17">
        <v>617</v>
      </c>
      <c r="F53" s="17">
        <v>72920</v>
      </c>
      <c r="G53" s="17">
        <v>5662</v>
      </c>
      <c r="H53" s="17">
        <v>163931</v>
      </c>
      <c r="I53" s="17">
        <v>12765</v>
      </c>
      <c r="J53" s="17">
        <v>209088</v>
      </c>
      <c r="K53" s="17">
        <v>389371</v>
      </c>
      <c r="L53" s="769" t="s">
        <v>412</v>
      </c>
      <c r="M53" s="770"/>
    </row>
    <row r="54" spans="1:13" ht="13.9" customHeight="1">
      <c r="A54" s="19">
        <v>2395</v>
      </c>
      <c r="B54" s="20" t="s">
        <v>413</v>
      </c>
      <c r="C54" s="95">
        <f t="shared" si="1"/>
        <v>4644400</v>
      </c>
      <c r="D54" s="13">
        <v>47336</v>
      </c>
      <c r="E54" s="13">
        <v>3846</v>
      </c>
      <c r="F54" s="13">
        <v>179418</v>
      </c>
      <c r="G54" s="13">
        <v>29664</v>
      </c>
      <c r="H54" s="13">
        <v>28573</v>
      </c>
      <c r="I54" s="13">
        <v>10371</v>
      </c>
      <c r="J54" s="13">
        <v>248170</v>
      </c>
      <c r="K54" s="13">
        <v>4097022</v>
      </c>
      <c r="L54" s="900" t="s">
        <v>414</v>
      </c>
      <c r="M54" s="901"/>
    </row>
    <row r="55" spans="1:13" ht="13.9" customHeight="1">
      <c r="A55" s="27">
        <v>2396</v>
      </c>
      <c r="B55" s="28" t="s">
        <v>415</v>
      </c>
      <c r="C55" s="96">
        <f t="shared" si="1"/>
        <v>92080</v>
      </c>
      <c r="D55" s="17">
        <v>2577</v>
      </c>
      <c r="E55" s="17">
        <v>386</v>
      </c>
      <c r="F55" s="17">
        <v>7377</v>
      </c>
      <c r="G55" s="17">
        <v>858</v>
      </c>
      <c r="H55" s="17">
        <v>1741</v>
      </c>
      <c r="I55" s="17">
        <v>481</v>
      </c>
      <c r="J55" s="17">
        <v>4024</v>
      </c>
      <c r="K55" s="17">
        <v>74636</v>
      </c>
      <c r="L55" s="769" t="s">
        <v>416</v>
      </c>
      <c r="M55" s="770"/>
    </row>
    <row r="56" spans="1:13" ht="13.9" customHeight="1">
      <c r="A56" s="19">
        <v>2399</v>
      </c>
      <c r="B56" s="20" t="s">
        <v>417</v>
      </c>
      <c r="C56" s="95">
        <f t="shared" si="1"/>
        <v>304571</v>
      </c>
      <c r="D56" s="13">
        <v>69348</v>
      </c>
      <c r="E56" s="13">
        <v>990</v>
      </c>
      <c r="F56" s="13">
        <v>18251</v>
      </c>
      <c r="G56" s="13">
        <v>6264</v>
      </c>
      <c r="H56" s="13">
        <v>503</v>
      </c>
      <c r="I56" s="13">
        <v>0</v>
      </c>
      <c r="J56" s="13">
        <v>36038</v>
      </c>
      <c r="K56" s="13">
        <v>173177</v>
      </c>
      <c r="L56" s="900" t="s">
        <v>418</v>
      </c>
      <c r="M56" s="901"/>
    </row>
    <row r="57" spans="1:13" ht="13.9" customHeight="1">
      <c r="A57" s="15">
        <v>24</v>
      </c>
      <c r="B57" s="16" t="s">
        <v>419</v>
      </c>
      <c r="C57" s="96">
        <f t="shared" si="1"/>
        <v>7753023</v>
      </c>
      <c r="D57" s="96">
        <v>2281343</v>
      </c>
      <c r="E57" s="96">
        <v>314</v>
      </c>
      <c r="F57" s="96">
        <v>252371</v>
      </c>
      <c r="G57" s="96">
        <v>9182</v>
      </c>
      <c r="H57" s="96">
        <v>485746</v>
      </c>
      <c r="I57" s="96">
        <v>10511</v>
      </c>
      <c r="J57" s="96">
        <v>480599</v>
      </c>
      <c r="K57" s="96">
        <v>4232957</v>
      </c>
      <c r="L57" s="912" t="s">
        <v>420</v>
      </c>
      <c r="M57" s="913"/>
    </row>
    <row r="58" spans="1:13" ht="22.5">
      <c r="A58" s="15">
        <v>25</v>
      </c>
      <c r="B58" s="16" t="s">
        <v>421</v>
      </c>
      <c r="C58" s="96">
        <f>+K58+J58+I58+H58+G58+F58+E58+D58</f>
        <v>3813945</v>
      </c>
      <c r="D58" s="96">
        <f t="shared" ref="D58:J58" si="16">+D59+D60+D61+D62</f>
        <v>151430</v>
      </c>
      <c r="E58" s="96">
        <f t="shared" si="16"/>
        <v>4711</v>
      </c>
      <c r="F58" s="96">
        <f t="shared" si="16"/>
        <v>30545</v>
      </c>
      <c r="G58" s="96">
        <f t="shared" si="16"/>
        <v>12511</v>
      </c>
      <c r="H58" s="96">
        <f t="shared" si="16"/>
        <v>30681</v>
      </c>
      <c r="I58" s="96">
        <f t="shared" si="16"/>
        <v>681</v>
      </c>
      <c r="J58" s="96">
        <f t="shared" si="16"/>
        <v>24667</v>
      </c>
      <c r="K58" s="96">
        <f>+K59+K60+K61+K62</f>
        <v>3558719</v>
      </c>
      <c r="L58" s="912" t="s">
        <v>422</v>
      </c>
      <c r="M58" s="913"/>
    </row>
    <row r="59" spans="1:13" ht="13.9" customHeight="1">
      <c r="A59" s="19">
        <v>2511</v>
      </c>
      <c r="B59" s="20" t="s">
        <v>423</v>
      </c>
      <c r="C59" s="95">
        <f>+K59+J59+I59+H59+G59+F59+E59+D59</f>
        <v>3719026</v>
      </c>
      <c r="D59" s="13">
        <v>149905</v>
      </c>
      <c r="E59" s="13">
        <v>4502</v>
      </c>
      <c r="F59" s="13">
        <v>23448</v>
      </c>
      <c r="G59" s="13">
        <v>12292</v>
      </c>
      <c r="H59" s="13">
        <v>29360</v>
      </c>
      <c r="I59" s="13">
        <v>672</v>
      </c>
      <c r="J59" s="13">
        <v>21277</v>
      </c>
      <c r="K59" s="13">
        <v>3477570</v>
      </c>
      <c r="L59" s="900" t="s">
        <v>424</v>
      </c>
      <c r="M59" s="901"/>
    </row>
    <row r="60" spans="1:13" ht="13.9" customHeight="1">
      <c r="A60" s="27">
        <v>2591</v>
      </c>
      <c r="B60" s="28" t="s">
        <v>425</v>
      </c>
      <c r="C60" s="96">
        <f t="shared" si="1"/>
        <v>13800</v>
      </c>
      <c r="D60" s="17">
        <v>384</v>
      </c>
      <c r="E60" s="17">
        <v>33</v>
      </c>
      <c r="F60" s="17">
        <v>14</v>
      </c>
      <c r="G60" s="17">
        <v>84</v>
      </c>
      <c r="H60" s="17">
        <v>213</v>
      </c>
      <c r="I60" s="17">
        <v>0</v>
      </c>
      <c r="J60" s="17">
        <v>226</v>
      </c>
      <c r="K60" s="17">
        <v>12846</v>
      </c>
      <c r="L60" s="769" t="s">
        <v>426</v>
      </c>
      <c r="M60" s="770"/>
    </row>
    <row r="61" spans="1:13" ht="13.9" customHeight="1">
      <c r="A61" s="39">
        <v>2592</v>
      </c>
      <c r="B61" s="20" t="s">
        <v>427</v>
      </c>
      <c r="C61" s="95">
        <f t="shared" si="1"/>
        <v>54700</v>
      </c>
      <c r="D61" s="13">
        <v>865</v>
      </c>
      <c r="E61" s="13">
        <v>136</v>
      </c>
      <c r="F61" s="13">
        <v>1122</v>
      </c>
      <c r="G61" s="13">
        <v>111</v>
      </c>
      <c r="H61" s="13">
        <v>528</v>
      </c>
      <c r="I61" s="13" t="s">
        <v>311</v>
      </c>
      <c r="J61" s="13">
        <v>2743</v>
      </c>
      <c r="K61" s="13">
        <v>49195</v>
      </c>
      <c r="L61" s="900" t="s">
        <v>428</v>
      </c>
      <c r="M61" s="901"/>
    </row>
    <row r="62" spans="1:13" ht="13.9" customHeight="1">
      <c r="A62" s="27">
        <v>2599</v>
      </c>
      <c r="B62" s="28" t="s">
        <v>429</v>
      </c>
      <c r="C62" s="96">
        <f t="shared" si="1"/>
        <v>26419</v>
      </c>
      <c r="D62" s="17">
        <v>276</v>
      </c>
      <c r="E62" s="17">
        <v>40</v>
      </c>
      <c r="F62" s="17">
        <v>5961</v>
      </c>
      <c r="G62" s="17">
        <v>24</v>
      </c>
      <c r="H62" s="17">
        <v>580</v>
      </c>
      <c r="I62" s="17">
        <v>9</v>
      </c>
      <c r="J62" s="17">
        <v>421</v>
      </c>
      <c r="K62" s="17">
        <v>19108</v>
      </c>
      <c r="L62" s="769" t="s">
        <v>430</v>
      </c>
      <c r="M62" s="770"/>
    </row>
    <row r="63" spans="1:13" ht="13.9" customHeight="1">
      <c r="A63" s="43">
        <v>27</v>
      </c>
      <c r="B63" s="44" t="s">
        <v>431</v>
      </c>
      <c r="C63" s="95">
        <f t="shared" si="1"/>
        <v>1948944</v>
      </c>
      <c r="D63" s="95">
        <f t="shared" ref="D63:J63" si="17">+D64+D65+D66+D67+D68</f>
        <v>75639</v>
      </c>
      <c r="E63" s="95">
        <f t="shared" si="17"/>
        <v>857</v>
      </c>
      <c r="F63" s="95">
        <f t="shared" si="17"/>
        <v>8630</v>
      </c>
      <c r="G63" s="95">
        <f t="shared" si="17"/>
        <v>891</v>
      </c>
      <c r="H63" s="95">
        <f>+H64+H65+H66+H67+H68</f>
        <v>6203</v>
      </c>
      <c r="I63" s="95">
        <f t="shared" si="17"/>
        <v>6924</v>
      </c>
      <c r="J63" s="95">
        <f t="shared" si="17"/>
        <v>2507</v>
      </c>
      <c r="K63" s="95">
        <f>+K64+K65+K66+K67+K68</f>
        <v>1847293</v>
      </c>
      <c r="L63" s="910" t="s">
        <v>433</v>
      </c>
      <c r="M63" s="911"/>
    </row>
    <row r="64" spans="1:13" ht="22.5">
      <c r="A64" s="27">
        <v>2710</v>
      </c>
      <c r="B64" s="28" t="s">
        <v>629</v>
      </c>
      <c r="C64" s="96">
        <f t="shared" si="1"/>
        <v>104653</v>
      </c>
      <c r="D64" s="17">
        <v>6</v>
      </c>
      <c r="E64" s="17">
        <v>348</v>
      </c>
      <c r="F64" s="17">
        <v>302</v>
      </c>
      <c r="G64" s="17">
        <v>183</v>
      </c>
      <c r="H64" s="17">
        <v>482</v>
      </c>
      <c r="I64" s="17">
        <v>41</v>
      </c>
      <c r="J64" s="17">
        <v>403</v>
      </c>
      <c r="K64" s="17">
        <v>102888</v>
      </c>
      <c r="L64" s="769" t="s">
        <v>435</v>
      </c>
      <c r="M64" s="770"/>
    </row>
    <row r="65" spans="1:13" ht="37.9" customHeight="1">
      <c r="A65" s="19">
        <v>2730</v>
      </c>
      <c r="B65" s="20" t="s">
        <v>436</v>
      </c>
      <c r="C65" s="95">
        <f t="shared" si="1"/>
        <v>1716410</v>
      </c>
      <c r="D65" s="13">
        <v>75632</v>
      </c>
      <c r="E65" s="13">
        <v>54</v>
      </c>
      <c r="F65" s="13">
        <v>7693</v>
      </c>
      <c r="G65" s="13">
        <v>390</v>
      </c>
      <c r="H65" s="13">
        <v>4596</v>
      </c>
      <c r="I65" s="13">
        <v>6473</v>
      </c>
      <c r="J65" s="13">
        <v>260</v>
      </c>
      <c r="K65" s="13">
        <v>1621312</v>
      </c>
      <c r="L65" s="788" t="s">
        <v>437</v>
      </c>
      <c r="M65" s="789"/>
    </row>
    <row r="66" spans="1:13">
      <c r="A66" s="27">
        <v>2740</v>
      </c>
      <c r="B66" s="28" t="s">
        <v>438</v>
      </c>
      <c r="C66" s="96">
        <f t="shared" si="1"/>
        <v>5231</v>
      </c>
      <c r="D66" s="17">
        <v>0</v>
      </c>
      <c r="E66" s="17">
        <v>39</v>
      </c>
      <c r="F66" s="17">
        <v>0</v>
      </c>
      <c r="G66" s="17">
        <v>17</v>
      </c>
      <c r="H66" s="17">
        <v>108</v>
      </c>
      <c r="I66" s="17">
        <v>16</v>
      </c>
      <c r="J66" s="17">
        <v>98</v>
      </c>
      <c r="K66" s="17">
        <v>4953</v>
      </c>
      <c r="L66" s="769" t="s">
        <v>439</v>
      </c>
      <c r="M66" s="770"/>
    </row>
    <row r="67" spans="1:13">
      <c r="A67" s="27">
        <v>2750</v>
      </c>
      <c r="B67" s="28" t="s">
        <v>726</v>
      </c>
      <c r="C67" s="96">
        <f t="shared" si="1"/>
        <v>3080</v>
      </c>
      <c r="D67" s="17">
        <v>0</v>
      </c>
      <c r="E67" s="17">
        <v>0</v>
      </c>
      <c r="F67" s="17">
        <v>0</v>
      </c>
      <c r="G67" s="17">
        <v>89</v>
      </c>
      <c r="H67" s="17">
        <v>244</v>
      </c>
      <c r="I67" s="17">
        <v>149</v>
      </c>
      <c r="J67" s="17">
        <v>0</v>
      </c>
      <c r="K67" s="17">
        <v>2598</v>
      </c>
      <c r="L67" s="906" t="s">
        <v>763</v>
      </c>
      <c r="M67" s="907"/>
    </row>
    <row r="68" spans="1:13">
      <c r="A68" s="19">
        <v>2790</v>
      </c>
      <c r="B68" s="20" t="s">
        <v>440</v>
      </c>
      <c r="C68" s="95">
        <f t="shared" si="1"/>
        <v>119570</v>
      </c>
      <c r="D68" s="13">
        <v>1</v>
      </c>
      <c r="E68" s="13">
        <v>416</v>
      </c>
      <c r="F68" s="13">
        <v>635</v>
      </c>
      <c r="G68" s="13">
        <v>212</v>
      </c>
      <c r="H68" s="13">
        <v>773</v>
      </c>
      <c r="I68" s="13">
        <v>245</v>
      </c>
      <c r="J68" s="13">
        <v>1746</v>
      </c>
      <c r="K68" s="13">
        <v>115542</v>
      </c>
      <c r="L68" s="788" t="s">
        <v>441</v>
      </c>
      <c r="M68" s="789"/>
    </row>
    <row r="69" spans="1:13">
      <c r="A69" s="112">
        <v>28</v>
      </c>
      <c r="B69" s="113" t="s">
        <v>442</v>
      </c>
      <c r="C69" s="355">
        <f t="shared" si="1"/>
        <v>209388</v>
      </c>
      <c r="D69" s="355">
        <f t="shared" ref="D69:J69" si="18">+D70</f>
        <v>0</v>
      </c>
      <c r="E69" s="355">
        <f t="shared" si="18"/>
        <v>592</v>
      </c>
      <c r="F69" s="355">
        <f t="shared" si="18"/>
        <v>1889</v>
      </c>
      <c r="G69" s="355">
        <f t="shared" si="18"/>
        <v>179</v>
      </c>
      <c r="H69" s="355">
        <f t="shared" si="18"/>
        <v>332</v>
      </c>
      <c r="I69" s="355">
        <f t="shared" si="18"/>
        <v>70</v>
      </c>
      <c r="J69" s="355">
        <f t="shared" si="18"/>
        <v>2452</v>
      </c>
      <c r="K69" s="355">
        <f>+K70</f>
        <v>203874</v>
      </c>
      <c r="L69" s="958" t="s">
        <v>443</v>
      </c>
      <c r="M69" s="959"/>
    </row>
    <row r="70" spans="1:13" ht="35.450000000000003" customHeight="1">
      <c r="A70" s="27">
        <v>2810</v>
      </c>
      <c r="B70" s="28" t="s">
        <v>444</v>
      </c>
      <c r="C70" s="96">
        <f t="shared" si="1"/>
        <v>209388</v>
      </c>
      <c r="D70" s="17">
        <v>0</v>
      </c>
      <c r="E70" s="17">
        <v>592</v>
      </c>
      <c r="F70" s="17">
        <v>1889</v>
      </c>
      <c r="G70" s="17">
        <v>179</v>
      </c>
      <c r="H70" s="17">
        <v>332</v>
      </c>
      <c r="I70" s="17">
        <v>70</v>
      </c>
      <c r="J70" s="17">
        <v>2452</v>
      </c>
      <c r="K70" s="17">
        <v>203874</v>
      </c>
      <c r="L70" s="769" t="s">
        <v>445</v>
      </c>
      <c r="M70" s="770"/>
    </row>
    <row r="71" spans="1:13" ht="15" customHeight="1">
      <c r="A71" s="15">
        <v>29</v>
      </c>
      <c r="B71" s="16" t="s">
        <v>446</v>
      </c>
      <c r="C71" s="96">
        <f t="shared" si="1"/>
        <v>23454</v>
      </c>
      <c r="D71" s="96">
        <f t="shared" ref="D71:J71" si="19">+D72+D73</f>
        <v>428</v>
      </c>
      <c r="E71" s="96">
        <f t="shared" si="19"/>
        <v>61</v>
      </c>
      <c r="F71" s="96">
        <f t="shared" si="19"/>
        <v>5983</v>
      </c>
      <c r="G71" s="96">
        <f t="shared" si="19"/>
        <v>218</v>
      </c>
      <c r="H71" s="96">
        <f t="shared" si="19"/>
        <v>400</v>
      </c>
      <c r="I71" s="96">
        <f t="shared" si="19"/>
        <v>308</v>
      </c>
      <c r="J71" s="96">
        <f t="shared" si="19"/>
        <v>320</v>
      </c>
      <c r="K71" s="96">
        <f>+K72+K73</f>
        <v>15736</v>
      </c>
      <c r="L71" s="790" t="s">
        <v>447</v>
      </c>
      <c r="M71" s="791"/>
    </row>
    <row r="72" spans="1:13" ht="26.45" customHeight="1">
      <c r="A72" s="19">
        <v>2920</v>
      </c>
      <c r="B72" s="20" t="s">
        <v>682</v>
      </c>
      <c r="C72" s="95">
        <f t="shared" si="1"/>
        <v>19487</v>
      </c>
      <c r="D72" s="13">
        <v>428</v>
      </c>
      <c r="E72" s="13">
        <v>61</v>
      </c>
      <c r="F72" s="13">
        <v>5983</v>
      </c>
      <c r="G72" s="13">
        <v>168</v>
      </c>
      <c r="H72" s="13">
        <v>332</v>
      </c>
      <c r="I72" s="13">
        <v>263</v>
      </c>
      <c r="J72" s="13">
        <v>286</v>
      </c>
      <c r="K72" s="13">
        <v>11966</v>
      </c>
      <c r="L72" s="788" t="s">
        <v>449</v>
      </c>
      <c r="M72" s="789"/>
    </row>
    <row r="73" spans="1:13" ht="15" customHeight="1">
      <c r="A73" s="27">
        <v>2930</v>
      </c>
      <c r="B73" s="28" t="s">
        <v>450</v>
      </c>
      <c r="C73" s="96">
        <f t="shared" si="1"/>
        <v>3967</v>
      </c>
      <c r="D73" s="17" t="s">
        <v>311</v>
      </c>
      <c r="E73" s="17" t="s">
        <v>311</v>
      </c>
      <c r="F73" s="17" t="s">
        <v>311</v>
      </c>
      <c r="G73" s="17">
        <v>50</v>
      </c>
      <c r="H73" s="17">
        <v>68</v>
      </c>
      <c r="I73" s="17">
        <v>45</v>
      </c>
      <c r="J73" s="17">
        <v>34</v>
      </c>
      <c r="K73" s="17">
        <v>3770</v>
      </c>
      <c r="L73" s="769" t="s">
        <v>452</v>
      </c>
      <c r="M73" s="770"/>
    </row>
    <row r="74" spans="1:13">
      <c r="A74" s="11">
        <v>30</v>
      </c>
      <c r="B74" s="12" t="s">
        <v>453</v>
      </c>
      <c r="C74" s="95">
        <f t="shared" ref="C74:C98" si="20">+K74+J74+I74+H74+G74+F74+E74+D74</f>
        <v>33465</v>
      </c>
      <c r="D74" s="95">
        <f t="shared" ref="D74:J74" si="21">+D75+D76</f>
        <v>0</v>
      </c>
      <c r="E74" s="95">
        <f t="shared" si="21"/>
        <v>4</v>
      </c>
      <c r="F74" s="95">
        <f t="shared" si="21"/>
        <v>0</v>
      </c>
      <c r="G74" s="95">
        <f t="shared" si="21"/>
        <v>1617</v>
      </c>
      <c r="H74" s="95">
        <f t="shared" si="21"/>
        <v>6427</v>
      </c>
      <c r="I74" s="95">
        <f t="shared" si="21"/>
        <v>0</v>
      </c>
      <c r="J74" s="95">
        <f t="shared" si="21"/>
        <v>110</v>
      </c>
      <c r="K74" s="95">
        <f>+K75+K76</f>
        <v>25307</v>
      </c>
      <c r="L74" s="910" t="s">
        <v>454</v>
      </c>
      <c r="M74" s="911"/>
    </row>
    <row r="75" spans="1:13" s="105" customFormat="1">
      <c r="A75" s="27">
        <v>3011</v>
      </c>
      <c r="B75" s="28" t="s">
        <v>455</v>
      </c>
      <c r="C75" s="96">
        <f t="shared" si="20"/>
        <v>31324</v>
      </c>
      <c r="D75" s="17">
        <v>0</v>
      </c>
      <c r="E75" s="17">
        <v>4</v>
      </c>
      <c r="F75" s="17">
        <v>0</v>
      </c>
      <c r="G75" s="17">
        <v>1602</v>
      </c>
      <c r="H75" s="17">
        <v>6407</v>
      </c>
      <c r="I75" s="17">
        <v>0</v>
      </c>
      <c r="J75" s="17">
        <v>15</v>
      </c>
      <c r="K75" s="17">
        <v>23296</v>
      </c>
      <c r="L75" s="769" t="s">
        <v>456</v>
      </c>
      <c r="M75" s="770"/>
    </row>
    <row r="76" spans="1:13">
      <c r="A76" s="19">
        <v>3012</v>
      </c>
      <c r="B76" s="20" t="s">
        <v>457</v>
      </c>
      <c r="C76" s="95">
        <f t="shared" si="20"/>
        <v>2141</v>
      </c>
      <c r="D76" s="13">
        <v>0</v>
      </c>
      <c r="E76" s="13">
        <v>0</v>
      </c>
      <c r="F76" s="13">
        <v>0</v>
      </c>
      <c r="G76" s="13">
        <v>15</v>
      </c>
      <c r="H76" s="13">
        <v>20</v>
      </c>
      <c r="I76" s="13">
        <v>0</v>
      </c>
      <c r="J76" s="13">
        <v>95</v>
      </c>
      <c r="K76" s="13">
        <v>2011</v>
      </c>
      <c r="L76" s="788" t="s">
        <v>458</v>
      </c>
      <c r="M76" s="789"/>
    </row>
    <row r="77" spans="1:13" s="105" customFormat="1" ht="25.5" customHeight="1">
      <c r="A77" s="15">
        <v>31</v>
      </c>
      <c r="B77" s="16" t="s">
        <v>459</v>
      </c>
      <c r="C77" s="96">
        <f t="shared" si="20"/>
        <v>384302</v>
      </c>
      <c r="D77" s="96">
        <f t="shared" ref="D77:J77" si="22">+D78</f>
        <v>1708</v>
      </c>
      <c r="E77" s="96">
        <f t="shared" si="22"/>
        <v>1334</v>
      </c>
      <c r="F77" s="96">
        <f t="shared" si="22"/>
        <v>4258</v>
      </c>
      <c r="G77" s="96">
        <f t="shared" si="22"/>
        <v>1561</v>
      </c>
      <c r="H77" s="96">
        <f t="shared" si="22"/>
        <v>4694</v>
      </c>
      <c r="I77" s="96">
        <f t="shared" si="22"/>
        <v>3064</v>
      </c>
      <c r="J77" s="96">
        <f t="shared" si="22"/>
        <v>5318</v>
      </c>
      <c r="K77" s="96">
        <f>+K78</f>
        <v>362365</v>
      </c>
      <c r="L77" s="908" t="s">
        <v>460</v>
      </c>
      <c r="M77" s="909"/>
    </row>
    <row r="78" spans="1:13">
      <c r="A78" s="19">
        <v>3100</v>
      </c>
      <c r="B78" s="20" t="s">
        <v>459</v>
      </c>
      <c r="C78" s="95">
        <f t="shared" si="20"/>
        <v>384302</v>
      </c>
      <c r="D78" s="13">
        <v>1708</v>
      </c>
      <c r="E78" s="13">
        <v>1334</v>
      </c>
      <c r="F78" s="13">
        <v>4258</v>
      </c>
      <c r="G78" s="13">
        <v>1561</v>
      </c>
      <c r="H78" s="13">
        <v>4694</v>
      </c>
      <c r="I78" s="13">
        <v>3064</v>
      </c>
      <c r="J78" s="13">
        <v>5318</v>
      </c>
      <c r="K78" s="13">
        <v>362365</v>
      </c>
      <c r="L78" s="788" t="s">
        <v>461</v>
      </c>
      <c r="M78" s="789"/>
    </row>
    <row r="79" spans="1:13" ht="15" customHeight="1">
      <c r="A79" s="15">
        <v>32</v>
      </c>
      <c r="B79" s="16" t="s">
        <v>462</v>
      </c>
      <c r="C79" s="96">
        <f t="shared" si="20"/>
        <v>15832</v>
      </c>
      <c r="D79" s="96">
        <f t="shared" ref="D79:J79" si="23">+D80+D81</f>
        <v>34</v>
      </c>
      <c r="E79" s="96">
        <f t="shared" si="23"/>
        <v>11</v>
      </c>
      <c r="F79" s="96">
        <f t="shared" si="23"/>
        <v>26</v>
      </c>
      <c r="G79" s="96">
        <f t="shared" si="23"/>
        <v>104</v>
      </c>
      <c r="H79" s="96">
        <f t="shared" si="23"/>
        <v>831</v>
      </c>
      <c r="I79" s="96">
        <f t="shared" si="23"/>
        <v>0</v>
      </c>
      <c r="J79" s="96">
        <f t="shared" si="23"/>
        <v>18</v>
      </c>
      <c r="K79" s="96">
        <f>+K80+K81</f>
        <v>14808</v>
      </c>
      <c r="L79" s="908" t="s">
        <v>463</v>
      </c>
      <c r="M79" s="909"/>
    </row>
    <row r="80" spans="1:13">
      <c r="A80" s="19">
        <v>3250</v>
      </c>
      <c r="B80" s="20" t="s">
        <v>464</v>
      </c>
      <c r="C80" s="95">
        <f t="shared" si="20"/>
        <v>10186</v>
      </c>
      <c r="D80" s="13">
        <v>0</v>
      </c>
      <c r="E80" s="13">
        <v>0</v>
      </c>
      <c r="F80" s="13">
        <v>21</v>
      </c>
      <c r="G80" s="13">
        <v>91</v>
      </c>
      <c r="H80" s="13">
        <v>818</v>
      </c>
      <c r="I80" s="13">
        <v>0</v>
      </c>
      <c r="J80" s="13">
        <v>0</v>
      </c>
      <c r="K80" s="13">
        <v>9256</v>
      </c>
      <c r="L80" s="788" t="s">
        <v>465</v>
      </c>
      <c r="M80" s="789"/>
    </row>
    <row r="81" spans="1:13" ht="15" customHeight="1">
      <c r="A81" s="27">
        <v>3290</v>
      </c>
      <c r="B81" s="28" t="s">
        <v>466</v>
      </c>
      <c r="C81" s="96">
        <f t="shared" si="20"/>
        <v>5646</v>
      </c>
      <c r="D81" s="17">
        <v>34</v>
      </c>
      <c r="E81" s="17">
        <v>11</v>
      </c>
      <c r="F81" s="17">
        <v>5</v>
      </c>
      <c r="G81" s="17">
        <v>13</v>
      </c>
      <c r="H81" s="17">
        <v>13</v>
      </c>
      <c r="I81" s="17">
        <v>0</v>
      </c>
      <c r="J81" s="17">
        <v>18</v>
      </c>
      <c r="K81" s="17">
        <v>5552</v>
      </c>
      <c r="L81" s="769" t="s">
        <v>467</v>
      </c>
      <c r="M81" s="770"/>
    </row>
    <row r="82" spans="1:13">
      <c r="A82" s="11">
        <v>33</v>
      </c>
      <c r="B82" s="12" t="s">
        <v>468</v>
      </c>
      <c r="C82" s="95">
        <f>+K82+J82+I82+H82+G82+F82+E82+D82</f>
        <v>94936</v>
      </c>
      <c r="D82" s="95">
        <f t="shared" ref="D82:J82" si="24">+D83+D84+D85+D86</f>
        <v>46</v>
      </c>
      <c r="E82" s="95">
        <f t="shared" si="24"/>
        <v>673</v>
      </c>
      <c r="F82" s="95">
        <v>24412</v>
      </c>
      <c r="G82" s="95">
        <f t="shared" si="24"/>
        <v>610</v>
      </c>
      <c r="H82" s="95">
        <f t="shared" si="24"/>
        <v>2323</v>
      </c>
      <c r="I82" s="95">
        <f t="shared" si="24"/>
        <v>24</v>
      </c>
      <c r="J82" s="95">
        <f t="shared" si="24"/>
        <v>33579</v>
      </c>
      <c r="K82" s="95">
        <f>+K83+K84+K85+K86</f>
        <v>33269</v>
      </c>
      <c r="L82" s="910" t="s">
        <v>469</v>
      </c>
      <c r="M82" s="911"/>
    </row>
    <row r="83" spans="1:13" ht="13.9" customHeight="1">
      <c r="A83" s="27">
        <v>3311</v>
      </c>
      <c r="B83" s="28" t="s">
        <v>470</v>
      </c>
      <c r="C83" s="96">
        <f t="shared" si="20"/>
        <v>1358</v>
      </c>
      <c r="D83" s="17">
        <v>34</v>
      </c>
      <c r="E83" s="17">
        <v>0</v>
      </c>
      <c r="F83" s="17">
        <v>0</v>
      </c>
      <c r="G83" s="17">
        <v>1</v>
      </c>
      <c r="H83" s="17">
        <v>292</v>
      </c>
      <c r="I83" s="17">
        <v>0</v>
      </c>
      <c r="J83" s="17">
        <v>123</v>
      </c>
      <c r="K83" s="17">
        <v>908</v>
      </c>
      <c r="L83" s="769" t="s">
        <v>472</v>
      </c>
      <c r="M83" s="770"/>
    </row>
    <row r="84" spans="1:13" ht="13.9" customHeight="1">
      <c r="A84" s="19">
        <v>3312</v>
      </c>
      <c r="B84" s="20" t="s">
        <v>473</v>
      </c>
      <c r="C84" s="95">
        <f t="shared" si="20"/>
        <v>41650</v>
      </c>
      <c r="D84" s="13">
        <v>4</v>
      </c>
      <c r="E84" s="13">
        <v>290</v>
      </c>
      <c r="F84" s="13">
        <v>10589</v>
      </c>
      <c r="G84" s="13">
        <v>328</v>
      </c>
      <c r="H84" s="13">
        <v>1754</v>
      </c>
      <c r="I84" s="13">
        <v>24</v>
      </c>
      <c r="J84" s="13">
        <v>5326</v>
      </c>
      <c r="K84" s="13">
        <v>23335</v>
      </c>
      <c r="L84" s="900" t="s">
        <v>474</v>
      </c>
      <c r="M84" s="901"/>
    </row>
    <row r="85" spans="1:13" s="3" customFormat="1" ht="13.9" customHeight="1">
      <c r="A85" s="27">
        <v>3314</v>
      </c>
      <c r="B85" s="28" t="s">
        <v>475</v>
      </c>
      <c r="C85" s="96">
        <f t="shared" si="20"/>
        <v>430</v>
      </c>
      <c r="D85" s="17">
        <v>0</v>
      </c>
      <c r="E85" s="17">
        <v>0</v>
      </c>
      <c r="F85" s="17">
        <v>0</v>
      </c>
      <c r="G85" s="17">
        <v>10</v>
      </c>
      <c r="H85" s="17">
        <v>14</v>
      </c>
      <c r="I85" s="17">
        <v>0</v>
      </c>
      <c r="J85" s="17">
        <v>23</v>
      </c>
      <c r="K85" s="17">
        <v>383</v>
      </c>
      <c r="L85" s="769" t="s">
        <v>476</v>
      </c>
      <c r="M85" s="770"/>
    </row>
    <row r="86" spans="1:13" ht="13.9" customHeight="1">
      <c r="A86" s="19">
        <v>3315</v>
      </c>
      <c r="B86" s="20" t="s">
        <v>477</v>
      </c>
      <c r="C86" s="95">
        <f t="shared" si="20"/>
        <v>51398</v>
      </c>
      <c r="D86" s="13">
        <v>8</v>
      </c>
      <c r="E86" s="13">
        <v>383</v>
      </c>
      <c r="F86" s="13">
        <v>13723</v>
      </c>
      <c r="G86" s="13">
        <v>271</v>
      </c>
      <c r="H86" s="13">
        <v>263</v>
      </c>
      <c r="I86" s="13">
        <v>0</v>
      </c>
      <c r="J86" s="13">
        <v>28107</v>
      </c>
      <c r="K86" s="13">
        <v>8643</v>
      </c>
      <c r="L86" s="900" t="s">
        <v>478</v>
      </c>
      <c r="M86" s="901"/>
    </row>
    <row r="87" spans="1:13" ht="15.75">
      <c r="A87" s="102" t="s">
        <v>479</v>
      </c>
      <c r="B87" s="103" t="s">
        <v>480</v>
      </c>
      <c r="C87" s="96">
        <f t="shared" si="20"/>
        <v>13766281</v>
      </c>
      <c r="D87" s="96">
        <f t="shared" ref="D87:J87" si="25">+D88</f>
        <v>215642</v>
      </c>
      <c r="E87" s="96">
        <f t="shared" si="25"/>
        <v>1858</v>
      </c>
      <c r="F87" s="96">
        <f t="shared" si="25"/>
        <v>94321</v>
      </c>
      <c r="G87" s="96">
        <f t="shared" si="25"/>
        <v>3052440</v>
      </c>
      <c r="H87" s="96">
        <f t="shared" si="25"/>
        <v>7437167</v>
      </c>
      <c r="I87" s="96" t="str">
        <f t="shared" si="25"/>
        <v>0</v>
      </c>
      <c r="J87" s="96">
        <f t="shared" si="25"/>
        <v>502312</v>
      </c>
      <c r="K87" s="96">
        <f>+K88</f>
        <v>2462541</v>
      </c>
      <c r="L87" s="829" t="s">
        <v>481</v>
      </c>
      <c r="M87" s="830"/>
    </row>
    <row r="88" spans="1:13">
      <c r="A88" s="11">
        <v>35</v>
      </c>
      <c r="B88" s="12" t="s">
        <v>480</v>
      </c>
      <c r="C88" s="95">
        <f t="shared" si="20"/>
        <v>13766281</v>
      </c>
      <c r="D88" s="95">
        <v>215642</v>
      </c>
      <c r="E88" s="95">
        <v>1858</v>
      </c>
      <c r="F88" s="95">
        <v>94321</v>
      </c>
      <c r="G88" s="95">
        <v>3052440</v>
      </c>
      <c r="H88" s="95">
        <v>7437167</v>
      </c>
      <c r="I88" s="95" t="s">
        <v>311</v>
      </c>
      <c r="J88" s="95">
        <v>502312</v>
      </c>
      <c r="K88" s="95">
        <v>2462541</v>
      </c>
      <c r="L88" s="900" t="s">
        <v>482</v>
      </c>
      <c r="M88" s="901"/>
    </row>
    <row r="89" spans="1:13" ht="25.5">
      <c r="A89" s="102" t="s">
        <v>483</v>
      </c>
      <c r="B89" s="103" t="s">
        <v>484</v>
      </c>
      <c r="C89" s="96">
        <f t="shared" ref="C89:K89" si="26">+C90+C92+C97</f>
        <v>149063</v>
      </c>
      <c r="D89" s="96">
        <f t="shared" si="26"/>
        <v>1055</v>
      </c>
      <c r="E89" s="96">
        <f t="shared" si="26"/>
        <v>1057</v>
      </c>
      <c r="F89" s="96">
        <f t="shared" si="26"/>
        <v>29950</v>
      </c>
      <c r="G89" s="96">
        <f t="shared" si="26"/>
        <v>3300</v>
      </c>
      <c r="H89" s="96">
        <f t="shared" si="26"/>
        <v>14701</v>
      </c>
      <c r="I89" s="96">
        <f t="shared" si="26"/>
        <v>140</v>
      </c>
      <c r="J89" s="96">
        <f t="shared" si="26"/>
        <v>33026</v>
      </c>
      <c r="K89" s="96">
        <f t="shared" si="26"/>
        <v>65834</v>
      </c>
      <c r="L89" s="829" t="s">
        <v>485</v>
      </c>
      <c r="M89" s="830"/>
    </row>
    <row r="90" spans="1:13">
      <c r="A90" s="11">
        <v>37</v>
      </c>
      <c r="B90" s="12" t="s">
        <v>486</v>
      </c>
      <c r="C90" s="95">
        <f t="shared" ref="C90:J90" si="27">+C91</f>
        <v>17576</v>
      </c>
      <c r="D90" s="95">
        <f t="shared" si="27"/>
        <v>284</v>
      </c>
      <c r="E90" s="95">
        <f t="shared" si="27"/>
        <v>218</v>
      </c>
      <c r="F90" s="95">
        <f t="shared" si="27"/>
        <v>7222</v>
      </c>
      <c r="G90" s="95">
        <f t="shared" si="27"/>
        <v>16</v>
      </c>
      <c r="H90" s="95">
        <f t="shared" si="27"/>
        <v>99</v>
      </c>
      <c r="I90" s="95">
        <f t="shared" si="27"/>
        <v>0</v>
      </c>
      <c r="J90" s="95">
        <f t="shared" si="27"/>
        <v>9737</v>
      </c>
      <c r="K90" s="95" t="str">
        <f>+K91</f>
        <v>0</v>
      </c>
      <c r="L90" s="900" t="s">
        <v>487</v>
      </c>
      <c r="M90" s="901"/>
    </row>
    <row r="91" spans="1:13">
      <c r="A91" s="27">
        <v>3700</v>
      </c>
      <c r="B91" s="28" t="s">
        <v>486</v>
      </c>
      <c r="C91" s="96">
        <f t="shared" si="20"/>
        <v>17576</v>
      </c>
      <c r="D91" s="17">
        <v>284</v>
      </c>
      <c r="E91" s="17">
        <v>218</v>
      </c>
      <c r="F91" s="17">
        <v>7222</v>
      </c>
      <c r="G91" s="17">
        <v>16</v>
      </c>
      <c r="H91" s="17">
        <v>99</v>
      </c>
      <c r="I91" s="17">
        <v>0</v>
      </c>
      <c r="J91" s="17">
        <v>9737</v>
      </c>
      <c r="K91" s="17" t="s">
        <v>311</v>
      </c>
      <c r="L91" s="769" t="s">
        <v>487</v>
      </c>
      <c r="M91" s="770"/>
    </row>
    <row r="92" spans="1:13">
      <c r="A92" s="11">
        <v>38</v>
      </c>
      <c r="B92" s="12" t="s">
        <v>488</v>
      </c>
      <c r="C92" s="95">
        <f>+K92+J92+I92+H92+G92+F92+E92+D92</f>
        <v>100825</v>
      </c>
      <c r="D92" s="95">
        <f t="shared" ref="D92:J92" si="28">+D93+D94+D95+D96</f>
        <v>762</v>
      </c>
      <c r="E92" s="95">
        <f t="shared" si="28"/>
        <v>823</v>
      </c>
      <c r="F92" s="95">
        <f t="shared" si="28"/>
        <v>22706</v>
      </c>
      <c r="G92" s="95">
        <f t="shared" si="28"/>
        <v>3251</v>
      </c>
      <c r="H92" s="95">
        <f t="shared" si="28"/>
        <v>14528</v>
      </c>
      <c r="I92" s="95">
        <f t="shared" si="28"/>
        <v>140</v>
      </c>
      <c r="J92" s="95">
        <f t="shared" si="28"/>
        <v>21440</v>
      </c>
      <c r="K92" s="95">
        <f>+K93+K94+K95+K96</f>
        <v>37175</v>
      </c>
      <c r="L92" s="900" t="s">
        <v>489</v>
      </c>
      <c r="M92" s="901"/>
    </row>
    <row r="93" spans="1:13">
      <c r="A93" s="27">
        <v>3811</v>
      </c>
      <c r="B93" s="28" t="s">
        <v>650</v>
      </c>
      <c r="C93" s="96">
        <f>+K93+J93+I93+H93+G93+F93+E93+D93</f>
        <v>28286</v>
      </c>
      <c r="D93" s="17">
        <v>0</v>
      </c>
      <c r="E93" s="17">
        <v>370</v>
      </c>
      <c r="F93" s="17">
        <v>8875</v>
      </c>
      <c r="G93" s="17">
        <v>310</v>
      </c>
      <c r="H93" s="17">
        <v>161</v>
      </c>
      <c r="I93" s="17">
        <v>0</v>
      </c>
      <c r="J93" s="17">
        <v>10893</v>
      </c>
      <c r="K93" s="17">
        <v>7677</v>
      </c>
      <c r="L93" s="769" t="s">
        <v>651</v>
      </c>
      <c r="M93" s="770"/>
    </row>
    <row r="94" spans="1:13">
      <c r="A94" s="19">
        <v>3821</v>
      </c>
      <c r="B94" s="20" t="s">
        <v>490</v>
      </c>
      <c r="C94" s="95">
        <f t="shared" si="20"/>
        <v>37769</v>
      </c>
      <c r="D94" s="13">
        <v>754</v>
      </c>
      <c r="E94" s="13">
        <v>248</v>
      </c>
      <c r="F94" s="13">
        <v>12694</v>
      </c>
      <c r="G94" s="13">
        <v>2886</v>
      </c>
      <c r="H94" s="13">
        <v>12229</v>
      </c>
      <c r="I94" s="13">
        <v>130</v>
      </c>
      <c r="J94" s="13">
        <v>8828</v>
      </c>
      <c r="K94" s="13">
        <v>0</v>
      </c>
      <c r="L94" s="900" t="s">
        <v>491</v>
      </c>
      <c r="M94" s="901"/>
    </row>
    <row r="95" spans="1:13">
      <c r="A95" s="27">
        <v>3822</v>
      </c>
      <c r="B95" s="28" t="s">
        <v>492</v>
      </c>
      <c r="C95" s="95">
        <f t="shared" si="20"/>
        <v>95</v>
      </c>
      <c r="D95" s="17" t="s">
        <v>311</v>
      </c>
      <c r="E95" s="17">
        <v>0</v>
      </c>
      <c r="F95" s="17">
        <v>0</v>
      </c>
      <c r="G95" s="17">
        <v>27</v>
      </c>
      <c r="H95" s="17">
        <v>57</v>
      </c>
      <c r="I95" s="17">
        <v>0</v>
      </c>
      <c r="J95" s="17">
        <v>11</v>
      </c>
      <c r="K95" s="17">
        <v>0</v>
      </c>
      <c r="L95" s="769" t="s">
        <v>493</v>
      </c>
      <c r="M95" s="770"/>
    </row>
    <row r="96" spans="1:13">
      <c r="A96" s="19">
        <v>3830</v>
      </c>
      <c r="B96" s="20" t="s">
        <v>494</v>
      </c>
      <c r="C96" s="95">
        <f t="shared" si="20"/>
        <v>34675</v>
      </c>
      <c r="D96" s="13">
        <v>8</v>
      </c>
      <c r="E96" s="13">
        <v>205</v>
      </c>
      <c r="F96" s="13">
        <v>1137</v>
      </c>
      <c r="G96" s="13">
        <v>28</v>
      </c>
      <c r="H96" s="13">
        <v>2081</v>
      </c>
      <c r="I96" s="13">
        <v>10</v>
      </c>
      <c r="J96" s="13">
        <v>1708</v>
      </c>
      <c r="K96" s="13">
        <v>29498</v>
      </c>
      <c r="L96" s="900" t="s">
        <v>495</v>
      </c>
      <c r="M96" s="901"/>
    </row>
    <row r="97" spans="1:13" s="106" customFormat="1">
      <c r="A97" s="47">
        <v>39</v>
      </c>
      <c r="B97" s="48" t="s">
        <v>496</v>
      </c>
      <c r="C97" s="96">
        <f t="shared" si="20"/>
        <v>30662</v>
      </c>
      <c r="D97" s="96">
        <f t="shared" ref="D97:J97" si="29">+D98</f>
        <v>9</v>
      </c>
      <c r="E97" s="96">
        <f t="shared" si="29"/>
        <v>16</v>
      </c>
      <c r="F97" s="96">
        <f t="shared" si="29"/>
        <v>22</v>
      </c>
      <c r="G97" s="96">
        <f t="shared" si="29"/>
        <v>33</v>
      </c>
      <c r="H97" s="96">
        <f t="shared" si="29"/>
        <v>74</v>
      </c>
      <c r="I97" s="96">
        <f t="shared" si="29"/>
        <v>0</v>
      </c>
      <c r="J97" s="96">
        <f t="shared" si="29"/>
        <v>1849</v>
      </c>
      <c r="K97" s="96">
        <f>+K98</f>
        <v>28659</v>
      </c>
      <c r="L97" s="954" t="s">
        <v>497</v>
      </c>
      <c r="M97" s="955"/>
    </row>
    <row r="98" spans="1:13">
      <c r="A98" s="39">
        <v>3900</v>
      </c>
      <c r="B98" s="49" t="s">
        <v>496</v>
      </c>
      <c r="C98" s="95">
        <f t="shared" si="20"/>
        <v>30662</v>
      </c>
      <c r="D98" s="13">
        <v>9</v>
      </c>
      <c r="E98" s="13">
        <v>16</v>
      </c>
      <c r="F98" s="13">
        <v>22</v>
      </c>
      <c r="G98" s="13">
        <v>33</v>
      </c>
      <c r="H98" s="13">
        <v>74</v>
      </c>
      <c r="I98" s="13">
        <v>0</v>
      </c>
      <c r="J98" s="13">
        <v>1849</v>
      </c>
      <c r="K98" s="13">
        <v>28659</v>
      </c>
      <c r="L98" s="788" t="s">
        <v>497</v>
      </c>
      <c r="M98" s="789"/>
    </row>
    <row r="99" spans="1:13" ht="30.6" customHeight="1">
      <c r="A99" s="956" t="s">
        <v>498</v>
      </c>
      <c r="B99" s="957"/>
      <c r="C99" s="50">
        <f>+C8+C14+C87+C89</f>
        <v>82007526</v>
      </c>
      <c r="D99" s="50">
        <f>+D8+D14+D87+D89</f>
        <v>8448577</v>
      </c>
      <c r="E99" s="50">
        <f t="shared" ref="E99:J99" si="30">+E8+E14+E87+E89</f>
        <v>61178</v>
      </c>
      <c r="F99" s="50">
        <f t="shared" si="30"/>
        <v>2027557</v>
      </c>
      <c r="G99" s="50">
        <f t="shared" si="30"/>
        <v>3694005</v>
      </c>
      <c r="H99" s="50">
        <f t="shared" si="30"/>
        <v>9394628</v>
      </c>
      <c r="I99" s="50">
        <f t="shared" si="30"/>
        <v>365833</v>
      </c>
      <c r="J99" s="50">
        <f t="shared" si="30"/>
        <v>4219371</v>
      </c>
      <c r="K99" s="50">
        <f>+K8+K14+K87+K89</f>
        <v>53796377</v>
      </c>
      <c r="L99" s="813" t="s">
        <v>500</v>
      </c>
      <c r="M99" s="814"/>
    </row>
  </sheetData>
  <mergeCells count="101">
    <mergeCell ref="A1:M1"/>
    <mergeCell ref="A2:M2"/>
    <mergeCell ref="A3:M3"/>
    <mergeCell ref="A4:M4"/>
    <mergeCell ref="A5:M5"/>
    <mergeCell ref="A6:B6"/>
    <mergeCell ref="C6:K6"/>
    <mergeCell ref="L7:M7"/>
    <mergeCell ref="L8:M8"/>
    <mergeCell ref="L9:M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34:M34"/>
    <mergeCell ref="L35:M35"/>
    <mergeCell ref="L33:M33"/>
    <mergeCell ref="L36:M36"/>
    <mergeCell ref="L37:M37"/>
    <mergeCell ref="L38:M38"/>
    <mergeCell ref="L39:M39"/>
    <mergeCell ref="L40:M40"/>
    <mergeCell ref="L41:M41"/>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L60:M60"/>
    <mergeCell ref="L66:M66"/>
    <mergeCell ref="L68:M68"/>
    <mergeCell ref="L69:M69"/>
    <mergeCell ref="L70:M70"/>
    <mergeCell ref="L61:M61"/>
    <mergeCell ref="L62:M62"/>
    <mergeCell ref="L63:M63"/>
    <mergeCell ref="L64:M64"/>
    <mergeCell ref="L65:M65"/>
    <mergeCell ref="L67:M67"/>
    <mergeCell ref="L71:M71"/>
    <mergeCell ref="L72:M72"/>
    <mergeCell ref="L73:M73"/>
    <mergeCell ref="L74:M74"/>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4:M94"/>
    <mergeCell ref="L96:M96"/>
    <mergeCell ref="L97:M97"/>
    <mergeCell ref="L98:M98"/>
    <mergeCell ref="A99:B99"/>
    <mergeCell ref="L99:M99"/>
    <mergeCell ref="L93:M93"/>
    <mergeCell ref="L95:M95"/>
  </mergeCells>
  <printOptions horizontalCentered="1"/>
  <pageMargins left="0" right="0" top="0.196527777777778" bottom="0" header="0.51180555555555596" footer="0.51180555555555596"/>
  <pageSetup paperSize="9" scale="70" orientation="landscape" r:id="rId1"/>
  <headerFooter alignWithMargins="0"/>
  <rowBreaks count="2" manualBreakCount="2">
    <brk id="44" max="12" man="1"/>
    <brk id="69" max="1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99"/>
  <sheetViews>
    <sheetView view="pageBreakPreview" topLeftCell="A79" zoomScaleNormal="100" zoomScaleSheetLayoutView="100" workbookViewId="0">
      <selection activeCell="A14" sqref="A14"/>
    </sheetView>
  </sheetViews>
  <sheetFormatPr defaultColWidth="8.88671875" defaultRowHeight="15"/>
  <cols>
    <col min="1" max="1" width="5.88671875" style="56" customWidth="1"/>
    <col min="2" max="2" width="36.88671875" style="55" customWidth="1"/>
    <col min="3" max="3" width="8.77734375" style="57" customWidth="1"/>
    <col min="4" max="12" width="8.21875" style="57" customWidth="1"/>
    <col min="13" max="13" width="37.6640625" style="57" customWidth="1"/>
    <col min="14" max="14" width="5.77734375" style="57" customWidth="1"/>
    <col min="15" max="16384" width="8.88671875" style="57"/>
  </cols>
  <sheetData>
    <row r="1" spans="1:14" s="53" customFormat="1">
      <c r="A1" s="803"/>
      <c r="B1" s="803"/>
      <c r="C1" s="803"/>
      <c r="D1" s="803"/>
      <c r="E1" s="803"/>
      <c r="F1" s="803"/>
      <c r="G1" s="803"/>
      <c r="H1" s="803"/>
      <c r="I1" s="803"/>
      <c r="J1" s="803"/>
      <c r="K1" s="803"/>
      <c r="L1" s="803"/>
      <c r="M1" s="803"/>
      <c r="N1" s="803"/>
    </row>
    <row r="2" spans="1:14" s="88" customFormat="1" ht="20.25">
      <c r="A2" s="720" t="s">
        <v>531</v>
      </c>
      <c r="B2" s="720"/>
      <c r="C2" s="720"/>
      <c r="D2" s="720"/>
      <c r="E2" s="720"/>
      <c r="F2" s="720"/>
      <c r="G2" s="720"/>
      <c r="H2" s="720"/>
      <c r="I2" s="720"/>
      <c r="J2" s="720"/>
      <c r="K2" s="720"/>
      <c r="L2" s="720"/>
      <c r="M2" s="720"/>
      <c r="N2" s="720"/>
    </row>
    <row r="3" spans="1:14" s="88" customFormat="1" ht="20.25">
      <c r="A3" s="850" t="s">
        <v>289</v>
      </c>
      <c r="B3" s="850"/>
      <c r="C3" s="850"/>
      <c r="D3" s="850"/>
      <c r="E3" s="850"/>
      <c r="F3" s="850"/>
      <c r="G3" s="850"/>
      <c r="H3" s="850"/>
      <c r="I3" s="850"/>
      <c r="J3" s="850"/>
      <c r="K3" s="850"/>
      <c r="L3" s="850"/>
      <c r="M3" s="850"/>
      <c r="N3" s="850"/>
    </row>
    <row r="4" spans="1:14" ht="15.75">
      <c r="A4" s="804" t="s">
        <v>532</v>
      </c>
      <c r="B4" s="804"/>
      <c r="C4" s="804"/>
      <c r="D4" s="804"/>
      <c r="E4" s="804"/>
      <c r="F4" s="804"/>
      <c r="G4" s="804"/>
      <c r="H4" s="804"/>
      <c r="I4" s="804"/>
      <c r="J4" s="804"/>
      <c r="K4" s="804"/>
      <c r="L4" s="804"/>
      <c r="M4" s="804"/>
      <c r="N4" s="804"/>
    </row>
    <row r="5" spans="1:14" ht="15.75">
      <c r="A5" s="851" t="s">
        <v>291</v>
      </c>
      <c r="B5" s="851"/>
      <c r="C5" s="851"/>
      <c r="D5" s="851"/>
      <c r="E5" s="851"/>
      <c r="F5" s="851"/>
      <c r="G5" s="851"/>
      <c r="H5" s="851"/>
      <c r="I5" s="851"/>
      <c r="J5" s="851"/>
      <c r="K5" s="851"/>
      <c r="L5" s="851"/>
      <c r="M5" s="851"/>
      <c r="N5" s="851"/>
    </row>
    <row r="6" spans="1:14" ht="15.75">
      <c r="A6" s="805" t="s">
        <v>719</v>
      </c>
      <c r="B6" s="805"/>
      <c r="C6" s="846">
        <v>2017</v>
      </c>
      <c r="D6" s="846"/>
      <c r="E6" s="846"/>
      <c r="F6" s="846"/>
      <c r="G6" s="846"/>
      <c r="H6" s="846"/>
      <c r="I6" s="846"/>
      <c r="J6" s="846"/>
      <c r="K6" s="846"/>
      <c r="L6" s="846"/>
      <c r="M6" s="58"/>
      <c r="N6" s="71" t="s">
        <v>720</v>
      </c>
    </row>
    <row r="7" spans="1:14" ht="94.15" customHeight="1">
      <c r="A7" s="89" t="s">
        <v>521</v>
      </c>
      <c r="B7" s="90" t="s">
        <v>295</v>
      </c>
      <c r="C7" s="91" t="s">
        <v>522</v>
      </c>
      <c r="D7" s="92" t="s">
        <v>535</v>
      </c>
      <c r="E7" s="92" t="s">
        <v>536</v>
      </c>
      <c r="F7" s="92" t="s">
        <v>537</v>
      </c>
      <c r="G7" s="93" t="s">
        <v>538</v>
      </c>
      <c r="H7" s="92" t="s">
        <v>539</v>
      </c>
      <c r="I7" s="92" t="s">
        <v>540</v>
      </c>
      <c r="J7" s="92" t="s">
        <v>541</v>
      </c>
      <c r="K7" s="92" t="s">
        <v>542</v>
      </c>
      <c r="L7" s="101" t="s">
        <v>543</v>
      </c>
      <c r="M7" s="847" t="s">
        <v>510</v>
      </c>
      <c r="N7" s="847"/>
    </row>
    <row r="8" spans="1:14">
      <c r="A8" s="7" t="s">
        <v>305</v>
      </c>
      <c r="B8" s="8" t="s">
        <v>306</v>
      </c>
      <c r="C8" s="94">
        <f>+L8+K8+J8+I8+H8+G8+F8+E8+D8</f>
        <v>21498176</v>
      </c>
      <c r="D8" s="94">
        <f t="shared" ref="D8:K8" si="0">+D9+D10+D12</f>
        <v>8990526</v>
      </c>
      <c r="E8" s="94">
        <f t="shared" si="0"/>
        <v>465</v>
      </c>
      <c r="F8" s="94">
        <f t="shared" si="0"/>
        <v>2713132</v>
      </c>
      <c r="G8" s="94">
        <f t="shared" si="0"/>
        <v>3710656</v>
      </c>
      <c r="H8" s="94">
        <f t="shared" si="0"/>
        <v>2112882</v>
      </c>
      <c r="I8" s="94">
        <f t="shared" si="0"/>
        <v>122629</v>
      </c>
      <c r="J8" s="94">
        <f t="shared" si="0"/>
        <v>2144268</v>
      </c>
      <c r="K8" s="94">
        <f t="shared" si="0"/>
        <v>315199</v>
      </c>
      <c r="L8" s="94">
        <f>+L9+L10+L12</f>
        <v>1388419</v>
      </c>
      <c r="M8" s="799" t="s">
        <v>308</v>
      </c>
      <c r="N8" s="800"/>
    </row>
    <row r="9" spans="1:14">
      <c r="A9" s="11" t="s">
        <v>309</v>
      </c>
      <c r="B9" s="12" t="s">
        <v>310</v>
      </c>
      <c r="C9" s="95">
        <f>+L9+K9+J9+I9+H9+G9+F9+E9+D9</f>
        <v>20074139</v>
      </c>
      <c r="D9" s="95">
        <v>8890392</v>
      </c>
      <c r="E9" s="95">
        <v>463</v>
      </c>
      <c r="F9" s="95">
        <v>2372273</v>
      </c>
      <c r="G9" s="95">
        <v>3667124</v>
      </c>
      <c r="H9" s="95">
        <v>1493785</v>
      </c>
      <c r="I9" s="95">
        <v>103859</v>
      </c>
      <c r="J9" s="95">
        <v>2082486</v>
      </c>
      <c r="K9" s="95">
        <v>253971</v>
      </c>
      <c r="L9" s="95">
        <v>1209786</v>
      </c>
      <c r="M9" s="922" t="s">
        <v>312</v>
      </c>
      <c r="N9" s="923"/>
    </row>
    <row r="10" spans="1:14">
      <c r="A10" s="15" t="s">
        <v>313</v>
      </c>
      <c r="B10" s="16" t="s">
        <v>314</v>
      </c>
      <c r="C10" s="96">
        <f t="shared" ref="C10:C73" si="1">+L10+K10+J10+I10+H10+G10+F10+E10+D10</f>
        <v>272604</v>
      </c>
      <c r="D10" s="96">
        <f t="shared" ref="D10:K10" si="2">+D11</f>
        <v>20133</v>
      </c>
      <c r="E10" s="96">
        <f t="shared" si="2"/>
        <v>0</v>
      </c>
      <c r="F10" s="96">
        <f t="shared" si="2"/>
        <v>65864</v>
      </c>
      <c r="G10" s="96">
        <f t="shared" si="2"/>
        <v>3468</v>
      </c>
      <c r="H10" s="96">
        <f t="shared" si="2"/>
        <v>52917</v>
      </c>
      <c r="I10" s="96">
        <f t="shared" si="2"/>
        <v>4042</v>
      </c>
      <c r="J10" s="96">
        <f t="shared" si="2"/>
        <v>19872</v>
      </c>
      <c r="K10" s="96">
        <f t="shared" si="2"/>
        <v>22681</v>
      </c>
      <c r="L10" s="96">
        <f>+L11</f>
        <v>83627</v>
      </c>
      <c r="M10" s="924" t="s">
        <v>316</v>
      </c>
      <c r="N10" s="925"/>
    </row>
    <row r="11" spans="1:14">
      <c r="A11" s="19" t="s">
        <v>317</v>
      </c>
      <c r="B11" s="20" t="s">
        <v>318</v>
      </c>
      <c r="C11" s="13">
        <f t="shared" si="1"/>
        <v>272604</v>
      </c>
      <c r="D11" s="13">
        <v>20133</v>
      </c>
      <c r="E11" s="13">
        <v>0</v>
      </c>
      <c r="F11" s="13">
        <v>65864</v>
      </c>
      <c r="G11" s="13">
        <v>3468</v>
      </c>
      <c r="H11" s="13">
        <v>52917</v>
      </c>
      <c r="I11" s="13">
        <v>4042</v>
      </c>
      <c r="J11" s="13">
        <v>19872</v>
      </c>
      <c r="K11" s="13">
        <v>22681</v>
      </c>
      <c r="L11" s="13">
        <v>83627</v>
      </c>
      <c r="M11" s="900" t="s">
        <v>319</v>
      </c>
      <c r="N11" s="901"/>
    </row>
    <row r="12" spans="1:14">
      <c r="A12" s="21" t="s">
        <v>320</v>
      </c>
      <c r="B12" s="22" t="s">
        <v>321</v>
      </c>
      <c r="C12" s="94">
        <f t="shared" si="1"/>
        <v>1151433</v>
      </c>
      <c r="D12" s="94">
        <f t="shared" ref="D12:K12" si="3">+D13</f>
        <v>80001</v>
      </c>
      <c r="E12" s="94">
        <f t="shared" si="3"/>
        <v>2</v>
      </c>
      <c r="F12" s="94">
        <f t="shared" si="3"/>
        <v>274995</v>
      </c>
      <c r="G12" s="94">
        <f t="shared" si="3"/>
        <v>40064</v>
      </c>
      <c r="H12" s="94">
        <f t="shared" si="3"/>
        <v>566180</v>
      </c>
      <c r="I12" s="94">
        <f t="shared" si="3"/>
        <v>14728</v>
      </c>
      <c r="J12" s="94">
        <f t="shared" si="3"/>
        <v>41910</v>
      </c>
      <c r="K12" s="94">
        <f t="shared" si="3"/>
        <v>38547</v>
      </c>
      <c r="L12" s="94">
        <f>+L13</f>
        <v>95006</v>
      </c>
      <c r="M12" s="799" t="s">
        <v>322</v>
      </c>
      <c r="N12" s="800"/>
    </row>
    <row r="13" spans="1:14">
      <c r="A13" s="19" t="s">
        <v>323</v>
      </c>
      <c r="B13" s="20" t="s">
        <v>324</v>
      </c>
      <c r="C13" s="25">
        <f t="shared" si="1"/>
        <v>1151433</v>
      </c>
      <c r="D13" s="25">
        <v>80001</v>
      </c>
      <c r="E13" s="25">
        <v>2</v>
      </c>
      <c r="F13" s="25">
        <v>274995</v>
      </c>
      <c r="G13" s="25">
        <v>40064</v>
      </c>
      <c r="H13" s="25">
        <v>566180</v>
      </c>
      <c r="I13" s="25">
        <v>14728</v>
      </c>
      <c r="J13" s="25">
        <v>41910</v>
      </c>
      <c r="K13" s="25">
        <v>38547</v>
      </c>
      <c r="L13" s="25">
        <v>95006</v>
      </c>
      <c r="M13" s="900" t="s">
        <v>325</v>
      </c>
      <c r="N13" s="901"/>
    </row>
    <row r="14" spans="1:14">
      <c r="A14" s="7" t="s">
        <v>326</v>
      </c>
      <c r="B14" s="8" t="s">
        <v>327</v>
      </c>
      <c r="C14" s="17">
        <f>+L14+K14+J14+I14+H14+G14+F14+E14+D14</f>
        <v>4197401</v>
      </c>
      <c r="D14" s="17">
        <f>+D15+D24+D27+D30+D34+D36+D38+D41+D44+D45+D46+D48+D51+D57+D58+D63+D69+D71+D74+D77+D79+D82</f>
        <v>935970</v>
      </c>
      <c r="E14" s="17">
        <f t="shared" ref="E14:K14" si="4">+E15+E24+E27+E30+E34+E36+E38+E41+E44+E45+E46+E48+E51+E57+E58+E63+E69+E71+E74+E77+E79+E82</f>
        <v>30819</v>
      </c>
      <c r="F14" s="17">
        <f t="shared" si="4"/>
        <v>1146596</v>
      </c>
      <c r="G14" s="17">
        <f t="shared" si="4"/>
        <v>146322</v>
      </c>
      <c r="H14" s="17">
        <f t="shared" si="4"/>
        <v>612708</v>
      </c>
      <c r="I14" s="17">
        <f t="shared" si="4"/>
        <v>137663</v>
      </c>
      <c r="J14" s="17">
        <f t="shared" si="4"/>
        <v>128504</v>
      </c>
      <c r="K14" s="17">
        <f t="shared" si="4"/>
        <v>195291</v>
      </c>
      <c r="L14" s="17">
        <f>+L15+L24+L27+L30+L34+L36+L38+L41+L44+L45+L46+L48+L51+L57+L58+L63+L69+L71+L74+L77+L79+L82</f>
        <v>863528</v>
      </c>
      <c r="M14" s="799" t="s">
        <v>328</v>
      </c>
      <c r="N14" s="800"/>
    </row>
    <row r="15" spans="1:14">
      <c r="A15" s="11">
        <v>10</v>
      </c>
      <c r="B15" s="12" t="s">
        <v>329</v>
      </c>
      <c r="C15" s="13">
        <f>+L15+K15+J15+I15+H15+G15+F15+E15+D15</f>
        <v>266114</v>
      </c>
      <c r="D15" s="13">
        <f t="shared" ref="D15:K15" si="5">+D16+D17+D18+D19+D20+D21+D22+D23</f>
        <v>48664</v>
      </c>
      <c r="E15" s="13">
        <f t="shared" si="5"/>
        <v>1721</v>
      </c>
      <c r="F15" s="13">
        <f t="shared" si="5"/>
        <v>9648</v>
      </c>
      <c r="G15" s="13">
        <f t="shared" si="5"/>
        <v>17434</v>
      </c>
      <c r="H15" s="13">
        <f t="shared" si="5"/>
        <v>16300</v>
      </c>
      <c r="I15" s="13">
        <f t="shared" si="5"/>
        <v>23289</v>
      </c>
      <c r="J15" s="13">
        <f t="shared" si="5"/>
        <v>8276</v>
      </c>
      <c r="K15" s="13">
        <f t="shared" si="5"/>
        <v>2286</v>
      </c>
      <c r="L15" s="13">
        <f>+L16+L17+L18+L19+L20+L21+L22+L23</f>
        <v>138496</v>
      </c>
      <c r="M15" s="767" t="s">
        <v>330</v>
      </c>
      <c r="N15" s="768"/>
    </row>
    <row r="16" spans="1:14">
      <c r="A16" s="27">
        <v>1010</v>
      </c>
      <c r="B16" s="28" t="s">
        <v>331</v>
      </c>
      <c r="C16" s="17">
        <f>+L16+K16+J16+I16+H16+G16+F16+E16+D16</f>
        <v>8556</v>
      </c>
      <c r="D16" s="17">
        <v>0</v>
      </c>
      <c r="E16" s="17">
        <v>0</v>
      </c>
      <c r="F16" s="17">
        <v>0</v>
      </c>
      <c r="G16" s="17">
        <v>0</v>
      </c>
      <c r="H16" s="17">
        <v>0</v>
      </c>
      <c r="I16" s="17">
        <v>0</v>
      </c>
      <c r="J16" s="17">
        <v>0</v>
      </c>
      <c r="K16" s="17">
        <v>0</v>
      </c>
      <c r="L16" s="17">
        <v>8556</v>
      </c>
      <c r="M16" s="769" t="s">
        <v>332</v>
      </c>
      <c r="N16" s="770"/>
    </row>
    <row r="17" spans="1:14">
      <c r="A17" s="19">
        <v>1030</v>
      </c>
      <c r="B17" s="20" t="s">
        <v>333</v>
      </c>
      <c r="C17" s="13">
        <f t="shared" si="1"/>
        <v>4512</v>
      </c>
      <c r="D17" s="13">
        <v>1434</v>
      </c>
      <c r="E17" s="13">
        <v>0</v>
      </c>
      <c r="F17" s="13">
        <v>0</v>
      </c>
      <c r="G17" s="13">
        <v>527</v>
      </c>
      <c r="H17" s="13">
        <v>340</v>
      </c>
      <c r="I17" s="13">
        <v>419</v>
      </c>
      <c r="J17" s="13">
        <v>38</v>
      </c>
      <c r="K17" s="13">
        <v>0</v>
      </c>
      <c r="L17" s="13">
        <v>1754</v>
      </c>
      <c r="M17" s="900" t="s">
        <v>334</v>
      </c>
      <c r="N17" s="901"/>
    </row>
    <row r="18" spans="1:14">
      <c r="A18" s="27">
        <v>1050</v>
      </c>
      <c r="B18" s="28" t="s">
        <v>335</v>
      </c>
      <c r="C18" s="17">
        <f>+L18+K18+J18+I18+H18+G18+F18+E18+D18</f>
        <v>36031</v>
      </c>
      <c r="D18" s="17">
        <v>11375</v>
      </c>
      <c r="E18" s="17">
        <v>0</v>
      </c>
      <c r="F18" s="17">
        <v>5</v>
      </c>
      <c r="G18" s="17">
        <v>3813</v>
      </c>
      <c r="H18" s="17">
        <v>7485</v>
      </c>
      <c r="I18" s="17">
        <v>3432</v>
      </c>
      <c r="J18" s="17">
        <v>1986</v>
      </c>
      <c r="K18" s="17">
        <v>1608</v>
      </c>
      <c r="L18" s="17">
        <v>6327</v>
      </c>
      <c r="M18" s="769" t="s">
        <v>336</v>
      </c>
      <c r="N18" s="770"/>
    </row>
    <row r="19" spans="1:14">
      <c r="A19" s="19">
        <v>1061</v>
      </c>
      <c r="B19" s="20" t="s">
        <v>337</v>
      </c>
      <c r="C19" s="13">
        <f>+L19+K19+J19+I19+H19+G19+F19+E19+D19</f>
        <v>32080</v>
      </c>
      <c r="D19" s="13">
        <v>17835</v>
      </c>
      <c r="E19" s="13">
        <v>20</v>
      </c>
      <c r="F19" s="13">
        <v>1071</v>
      </c>
      <c r="G19" s="13">
        <v>5604</v>
      </c>
      <c r="H19" s="13">
        <v>3408</v>
      </c>
      <c r="I19" s="13">
        <v>1780</v>
      </c>
      <c r="J19" s="13">
        <v>609</v>
      </c>
      <c r="K19" s="13">
        <v>0</v>
      </c>
      <c r="L19" s="13">
        <v>1753</v>
      </c>
      <c r="M19" s="900" t="s">
        <v>338</v>
      </c>
      <c r="N19" s="901"/>
    </row>
    <row r="20" spans="1:14">
      <c r="A20" s="27">
        <v>1071</v>
      </c>
      <c r="B20" s="28" t="s">
        <v>339</v>
      </c>
      <c r="C20" s="17">
        <f>+L20+K20+J20+I20+H20+G20+F20+E20+D20</f>
        <v>160179</v>
      </c>
      <c r="D20" s="17">
        <v>16380</v>
      </c>
      <c r="E20" s="17">
        <v>247</v>
      </c>
      <c r="F20" s="17">
        <v>8235</v>
      </c>
      <c r="G20" s="17">
        <v>7395</v>
      </c>
      <c r="H20" s="17">
        <v>4078</v>
      </c>
      <c r="I20" s="17">
        <v>17330</v>
      </c>
      <c r="J20" s="17">
        <v>3211</v>
      </c>
      <c r="K20" s="17">
        <v>470</v>
      </c>
      <c r="L20" s="17">
        <v>102833</v>
      </c>
      <c r="M20" s="769" t="s">
        <v>340</v>
      </c>
      <c r="N20" s="770"/>
    </row>
    <row r="21" spans="1:14">
      <c r="A21" s="19">
        <v>1073</v>
      </c>
      <c r="B21" s="20" t="s">
        <v>341</v>
      </c>
      <c r="C21" s="13">
        <f>+L21+K21+J21+I21+H21+G21+F21+E21+D21</f>
        <v>12417</v>
      </c>
      <c r="D21" s="13">
        <v>345</v>
      </c>
      <c r="E21" s="13">
        <v>1451</v>
      </c>
      <c r="F21" s="13">
        <v>0</v>
      </c>
      <c r="G21" s="13">
        <v>9</v>
      </c>
      <c r="H21" s="13">
        <v>220</v>
      </c>
      <c r="I21" s="13">
        <v>214</v>
      </c>
      <c r="J21" s="13">
        <v>660</v>
      </c>
      <c r="K21" s="13">
        <v>20</v>
      </c>
      <c r="L21" s="13">
        <v>9498</v>
      </c>
      <c r="M21" s="900" t="s">
        <v>343</v>
      </c>
      <c r="N21" s="901"/>
    </row>
    <row r="22" spans="1:14">
      <c r="A22" s="27">
        <v>1079</v>
      </c>
      <c r="B22" s="28" t="s">
        <v>344</v>
      </c>
      <c r="C22" s="17">
        <f t="shared" si="1"/>
        <v>10299</v>
      </c>
      <c r="D22" s="17">
        <v>1295</v>
      </c>
      <c r="E22" s="17">
        <v>3</v>
      </c>
      <c r="F22" s="17">
        <v>337</v>
      </c>
      <c r="G22" s="17">
        <v>86</v>
      </c>
      <c r="H22" s="17">
        <v>769</v>
      </c>
      <c r="I22" s="17">
        <v>114</v>
      </c>
      <c r="J22" s="17">
        <v>93</v>
      </c>
      <c r="K22" s="17">
        <v>188</v>
      </c>
      <c r="L22" s="17">
        <v>7414</v>
      </c>
      <c r="M22" s="769" t="s">
        <v>346</v>
      </c>
      <c r="N22" s="770"/>
    </row>
    <row r="23" spans="1:14" ht="22.5" customHeight="1">
      <c r="A23" s="19">
        <v>1080</v>
      </c>
      <c r="B23" s="20" t="s">
        <v>347</v>
      </c>
      <c r="C23" s="13">
        <f t="shared" si="1"/>
        <v>2040</v>
      </c>
      <c r="D23" s="13">
        <v>0</v>
      </c>
      <c r="E23" s="13">
        <v>0</v>
      </c>
      <c r="F23" s="13">
        <v>0</v>
      </c>
      <c r="G23" s="13">
        <v>0</v>
      </c>
      <c r="H23" s="13">
        <v>0</v>
      </c>
      <c r="I23" s="13">
        <v>0</v>
      </c>
      <c r="J23" s="13">
        <v>1679</v>
      </c>
      <c r="K23" s="13">
        <v>0</v>
      </c>
      <c r="L23" s="13">
        <v>361</v>
      </c>
      <c r="M23" s="900" t="s">
        <v>348</v>
      </c>
      <c r="N23" s="901"/>
    </row>
    <row r="24" spans="1:14">
      <c r="A24" s="15">
        <v>11</v>
      </c>
      <c r="B24" s="16" t="s">
        <v>349</v>
      </c>
      <c r="C24" s="17">
        <f t="shared" si="1"/>
        <v>116070</v>
      </c>
      <c r="D24" s="17">
        <f t="shared" ref="D24:K24" si="6">+D25+D26</f>
        <v>67883</v>
      </c>
      <c r="E24" s="17">
        <f t="shared" si="6"/>
        <v>1094</v>
      </c>
      <c r="F24" s="17">
        <f t="shared" si="6"/>
        <v>720</v>
      </c>
      <c r="G24" s="17">
        <f t="shared" si="6"/>
        <v>11750</v>
      </c>
      <c r="H24" s="17">
        <f t="shared" si="6"/>
        <v>9287</v>
      </c>
      <c r="I24" s="17">
        <f t="shared" si="6"/>
        <v>4576</v>
      </c>
      <c r="J24" s="17">
        <f t="shared" si="6"/>
        <v>2246</v>
      </c>
      <c r="K24" s="17">
        <f t="shared" si="6"/>
        <v>157</v>
      </c>
      <c r="L24" s="17">
        <f>+L25+L26</f>
        <v>18357</v>
      </c>
      <c r="M24" s="790" t="s">
        <v>350</v>
      </c>
      <c r="N24" s="791"/>
    </row>
    <row r="25" spans="1:14" ht="22.5">
      <c r="A25" s="19">
        <v>1105</v>
      </c>
      <c r="B25" s="20" t="s">
        <v>351</v>
      </c>
      <c r="C25" s="13">
        <f t="shared" si="1"/>
        <v>64820</v>
      </c>
      <c r="D25" s="13">
        <v>47751</v>
      </c>
      <c r="E25" s="13">
        <v>1094</v>
      </c>
      <c r="F25" s="13">
        <v>2</v>
      </c>
      <c r="G25" s="13">
        <v>7028</v>
      </c>
      <c r="H25" s="13">
        <v>2654</v>
      </c>
      <c r="I25" s="13">
        <v>2229</v>
      </c>
      <c r="J25" s="13">
        <v>1233</v>
      </c>
      <c r="K25" s="13">
        <v>0</v>
      </c>
      <c r="L25" s="13">
        <v>2829</v>
      </c>
      <c r="M25" s="900" t="s">
        <v>352</v>
      </c>
      <c r="N25" s="901"/>
    </row>
    <row r="26" spans="1:14">
      <c r="A26" s="27">
        <v>1106</v>
      </c>
      <c r="B26" s="28" t="s">
        <v>353</v>
      </c>
      <c r="C26" s="31">
        <f t="shared" si="1"/>
        <v>51250</v>
      </c>
      <c r="D26" s="31">
        <v>20132</v>
      </c>
      <c r="E26" s="31">
        <v>0</v>
      </c>
      <c r="F26" s="31">
        <v>718</v>
      </c>
      <c r="G26" s="31">
        <v>4722</v>
      </c>
      <c r="H26" s="31">
        <v>6633</v>
      </c>
      <c r="I26" s="31">
        <v>2347</v>
      </c>
      <c r="J26" s="31">
        <v>1013</v>
      </c>
      <c r="K26" s="31">
        <v>157</v>
      </c>
      <c r="L26" s="31">
        <v>15528</v>
      </c>
      <c r="M26" s="769" t="s">
        <v>354</v>
      </c>
      <c r="N26" s="770"/>
    </row>
    <row r="27" spans="1:14">
      <c r="A27" s="11">
        <v>13</v>
      </c>
      <c r="B27" s="12" t="s">
        <v>355</v>
      </c>
      <c r="C27" s="13">
        <f t="shared" si="1"/>
        <v>10788</v>
      </c>
      <c r="D27" s="13">
        <f t="shared" ref="D27:K27" si="7">+D28+D29</f>
        <v>2177</v>
      </c>
      <c r="E27" s="13">
        <f t="shared" si="7"/>
        <v>19</v>
      </c>
      <c r="F27" s="13">
        <f t="shared" si="7"/>
        <v>371</v>
      </c>
      <c r="G27" s="13">
        <f t="shared" si="7"/>
        <v>331</v>
      </c>
      <c r="H27" s="13">
        <f t="shared" si="7"/>
        <v>550</v>
      </c>
      <c r="I27" s="13">
        <f t="shared" si="7"/>
        <v>274</v>
      </c>
      <c r="J27" s="13">
        <f t="shared" si="7"/>
        <v>365</v>
      </c>
      <c r="K27" s="13">
        <f t="shared" si="7"/>
        <v>291</v>
      </c>
      <c r="L27" s="13">
        <f>+L28+L29</f>
        <v>6410</v>
      </c>
      <c r="M27" s="767" t="s">
        <v>356</v>
      </c>
      <c r="N27" s="768"/>
    </row>
    <row r="28" spans="1:14">
      <c r="A28" s="27">
        <v>1392</v>
      </c>
      <c r="B28" s="28" t="s">
        <v>357</v>
      </c>
      <c r="C28" s="17">
        <f t="shared" si="1"/>
        <v>10512</v>
      </c>
      <c r="D28" s="17">
        <v>2156</v>
      </c>
      <c r="E28" s="17">
        <v>19</v>
      </c>
      <c r="F28" s="17">
        <v>371</v>
      </c>
      <c r="G28" s="17">
        <v>331</v>
      </c>
      <c r="H28" s="17">
        <v>415</v>
      </c>
      <c r="I28" s="17">
        <v>274</v>
      </c>
      <c r="J28" s="17">
        <v>365</v>
      </c>
      <c r="K28" s="17">
        <v>291</v>
      </c>
      <c r="L28" s="17">
        <v>6290</v>
      </c>
      <c r="M28" s="769" t="s">
        <v>358</v>
      </c>
      <c r="N28" s="770"/>
    </row>
    <row r="29" spans="1:14" ht="15" customHeight="1">
      <c r="A29" s="19">
        <v>1393</v>
      </c>
      <c r="B29" s="20" t="s">
        <v>359</v>
      </c>
      <c r="C29" s="13">
        <f t="shared" si="1"/>
        <v>276</v>
      </c>
      <c r="D29" s="13">
        <v>21</v>
      </c>
      <c r="E29" s="13">
        <v>0</v>
      </c>
      <c r="F29" s="13">
        <v>0</v>
      </c>
      <c r="G29" s="13">
        <v>0</v>
      </c>
      <c r="H29" s="13">
        <v>135</v>
      </c>
      <c r="I29" s="13">
        <v>0</v>
      </c>
      <c r="J29" s="13">
        <v>0</v>
      </c>
      <c r="K29" s="13">
        <v>0</v>
      </c>
      <c r="L29" s="13">
        <v>120</v>
      </c>
      <c r="M29" s="900" t="s">
        <v>361</v>
      </c>
      <c r="N29" s="901"/>
    </row>
    <row r="30" spans="1:14" ht="25.5" customHeight="1">
      <c r="A30" s="15">
        <v>14</v>
      </c>
      <c r="B30" s="16" t="s">
        <v>362</v>
      </c>
      <c r="C30" s="17">
        <f t="shared" si="1"/>
        <v>275407</v>
      </c>
      <c r="D30" s="17">
        <f>+D31+D32+D33</f>
        <v>37027</v>
      </c>
      <c r="E30" s="17">
        <f t="shared" ref="E30:K30" si="8">+E31+E32+E33</f>
        <v>1427</v>
      </c>
      <c r="F30" s="17">
        <f t="shared" si="8"/>
        <v>794</v>
      </c>
      <c r="G30" s="17">
        <f t="shared" si="8"/>
        <v>8661</v>
      </c>
      <c r="H30" s="17">
        <f t="shared" si="8"/>
        <v>8486</v>
      </c>
      <c r="I30" s="17">
        <f t="shared" si="8"/>
        <v>3810</v>
      </c>
      <c r="J30" s="17">
        <f t="shared" si="8"/>
        <v>558</v>
      </c>
      <c r="K30" s="17">
        <f t="shared" si="8"/>
        <v>0</v>
      </c>
      <c r="L30" s="17">
        <f>+L31+L32+L33</f>
        <v>214644</v>
      </c>
      <c r="M30" s="790" t="s">
        <v>363</v>
      </c>
      <c r="N30" s="791"/>
    </row>
    <row r="31" spans="1:14">
      <c r="A31" s="19">
        <v>1411</v>
      </c>
      <c r="B31" s="20" t="s">
        <v>364</v>
      </c>
      <c r="C31" s="13">
        <f t="shared" si="1"/>
        <v>1564</v>
      </c>
      <c r="D31" s="13">
        <v>634</v>
      </c>
      <c r="E31" s="13">
        <v>0</v>
      </c>
      <c r="F31" s="13">
        <v>10</v>
      </c>
      <c r="G31" s="13">
        <v>59</v>
      </c>
      <c r="H31" s="13">
        <v>187</v>
      </c>
      <c r="I31" s="13">
        <v>48</v>
      </c>
      <c r="J31" s="13">
        <v>140</v>
      </c>
      <c r="K31" s="13">
        <v>0</v>
      </c>
      <c r="L31" s="13">
        <v>486</v>
      </c>
      <c r="M31" s="900" t="s">
        <v>365</v>
      </c>
      <c r="N31" s="901"/>
    </row>
    <row r="32" spans="1:14" ht="22.5">
      <c r="A32" s="27">
        <v>1412</v>
      </c>
      <c r="B32" s="28" t="s">
        <v>366</v>
      </c>
      <c r="C32" s="17">
        <f t="shared" si="1"/>
        <v>273421</v>
      </c>
      <c r="D32" s="17">
        <v>36355</v>
      </c>
      <c r="E32" s="17">
        <v>1427</v>
      </c>
      <c r="F32" s="17">
        <v>784</v>
      </c>
      <c r="G32" s="17">
        <v>8568</v>
      </c>
      <c r="H32" s="17">
        <v>8275</v>
      </c>
      <c r="I32" s="17">
        <v>3739</v>
      </c>
      <c r="J32" s="17">
        <v>415</v>
      </c>
      <c r="K32" s="17">
        <v>0</v>
      </c>
      <c r="L32" s="17">
        <v>213858</v>
      </c>
      <c r="M32" s="769" t="s">
        <v>604</v>
      </c>
      <c r="N32" s="770"/>
    </row>
    <row r="33" spans="1:14">
      <c r="A33" s="27">
        <v>1430</v>
      </c>
      <c r="B33" s="28" t="s">
        <v>764</v>
      </c>
      <c r="C33" s="17">
        <f t="shared" si="1"/>
        <v>422</v>
      </c>
      <c r="D33" s="17">
        <v>38</v>
      </c>
      <c r="E33" s="17">
        <v>0</v>
      </c>
      <c r="F33" s="17">
        <v>0</v>
      </c>
      <c r="G33" s="17">
        <v>34</v>
      </c>
      <c r="H33" s="17">
        <v>24</v>
      </c>
      <c r="I33" s="17">
        <v>23</v>
      </c>
      <c r="J33" s="17">
        <v>3</v>
      </c>
      <c r="K33" s="17">
        <v>0</v>
      </c>
      <c r="L33" s="17">
        <v>300</v>
      </c>
      <c r="M33" s="906" t="s">
        <v>765</v>
      </c>
      <c r="N33" s="907"/>
    </row>
    <row r="34" spans="1:14">
      <c r="A34" s="11">
        <v>15</v>
      </c>
      <c r="B34" s="12" t="s">
        <v>368</v>
      </c>
      <c r="C34" s="13">
        <f t="shared" si="1"/>
        <v>91</v>
      </c>
      <c r="D34" s="13">
        <f t="shared" ref="D34:K34" si="9">+D35</f>
        <v>32</v>
      </c>
      <c r="E34" s="13">
        <f t="shared" si="9"/>
        <v>0</v>
      </c>
      <c r="F34" s="13">
        <f t="shared" si="9"/>
        <v>0</v>
      </c>
      <c r="G34" s="13">
        <f t="shared" si="9"/>
        <v>49</v>
      </c>
      <c r="H34" s="13">
        <f t="shared" si="9"/>
        <v>10</v>
      </c>
      <c r="I34" s="13">
        <f t="shared" si="9"/>
        <v>0</v>
      </c>
      <c r="J34" s="13">
        <f t="shared" si="9"/>
        <v>0</v>
      </c>
      <c r="K34" s="13">
        <f t="shared" si="9"/>
        <v>0</v>
      </c>
      <c r="L34" s="13">
        <f>+L35</f>
        <v>0</v>
      </c>
      <c r="M34" s="910" t="s">
        <v>369</v>
      </c>
      <c r="N34" s="911"/>
    </row>
    <row r="35" spans="1:14" ht="24.75" customHeight="1" thickBot="1">
      <c r="A35" s="27">
        <v>1520</v>
      </c>
      <c r="B35" s="28" t="s">
        <v>370</v>
      </c>
      <c r="C35" s="17">
        <f t="shared" si="1"/>
        <v>91</v>
      </c>
      <c r="D35" s="17">
        <v>32</v>
      </c>
      <c r="E35" s="17">
        <v>0</v>
      </c>
      <c r="F35" s="17">
        <v>0</v>
      </c>
      <c r="G35" s="17">
        <v>49</v>
      </c>
      <c r="H35" s="17">
        <v>10</v>
      </c>
      <c r="I35" s="17">
        <v>0</v>
      </c>
      <c r="J35" s="17">
        <v>0</v>
      </c>
      <c r="K35" s="17">
        <v>0</v>
      </c>
      <c r="L35" s="17">
        <v>0</v>
      </c>
      <c r="M35" s="769" t="s">
        <v>371</v>
      </c>
      <c r="N35" s="770"/>
    </row>
    <row r="36" spans="1:14" ht="18.75" customHeight="1" thickTop="1" thickBot="1">
      <c r="A36" s="33" t="s">
        <v>57</v>
      </c>
      <c r="B36" s="34" t="s">
        <v>372</v>
      </c>
      <c r="C36" s="13">
        <f t="shared" si="1"/>
        <v>26363</v>
      </c>
      <c r="D36" s="13">
        <f t="shared" ref="D36:K36" si="10">+D37</f>
        <v>8666</v>
      </c>
      <c r="E36" s="13">
        <f t="shared" si="10"/>
        <v>52</v>
      </c>
      <c r="F36" s="13">
        <f t="shared" si="10"/>
        <v>19</v>
      </c>
      <c r="G36" s="13">
        <f t="shared" si="10"/>
        <v>3890</v>
      </c>
      <c r="H36" s="13">
        <f t="shared" si="10"/>
        <v>7753</v>
      </c>
      <c r="I36" s="13">
        <f t="shared" si="10"/>
        <v>2265</v>
      </c>
      <c r="J36" s="13">
        <f t="shared" si="10"/>
        <v>1266</v>
      </c>
      <c r="K36" s="13">
        <f t="shared" si="10"/>
        <v>2452</v>
      </c>
      <c r="L36" s="13"/>
      <c r="M36" s="910" t="s">
        <v>373</v>
      </c>
      <c r="N36" s="911"/>
    </row>
    <row r="37" spans="1:14" ht="15.75" thickTop="1">
      <c r="A37" s="27">
        <v>1622</v>
      </c>
      <c r="B37" s="28" t="s">
        <v>374</v>
      </c>
      <c r="C37" s="17">
        <f t="shared" si="1"/>
        <v>75612</v>
      </c>
      <c r="D37" s="17">
        <v>8666</v>
      </c>
      <c r="E37" s="17">
        <v>52</v>
      </c>
      <c r="F37" s="17">
        <v>19</v>
      </c>
      <c r="G37" s="17">
        <v>3890</v>
      </c>
      <c r="H37" s="17">
        <v>7753</v>
      </c>
      <c r="I37" s="17">
        <v>2265</v>
      </c>
      <c r="J37" s="17">
        <v>1266</v>
      </c>
      <c r="K37" s="17">
        <v>2452</v>
      </c>
      <c r="L37" s="17">
        <v>49249</v>
      </c>
      <c r="M37" s="769" t="s">
        <v>375</v>
      </c>
      <c r="N37" s="770"/>
    </row>
    <row r="38" spans="1:14" ht="15" customHeight="1">
      <c r="A38" s="11">
        <v>17</v>
      </c>
      <c r="B38" s="12" t="s">
        <v>376</v>
      </c>
      <c r="C38" s="13">
        <f t="shared" si="1"/>
        <v>9773</v>
      </c>
      <c r="D38" s="13">
        <f t="shared" ref="D38:K38" si="11">+D39+D40</f>
        <v>622</v>
      </c>
      <c r="E38" s="13">
        <f t="shared" si="11"/>
        <v>0</v>
      </c>
      <c r="F38" s="13">
        <f t="shared" si="11"/>
        <v>131</v>
      </c>
      <c r="G38" s="13">
        <f t="shared" si="11"/>
        <v>398</v>
      </c>
      <c r="H38" s="13">
        <f t="shared" si="11"/>
        <v>1950</v>
      </c>
      <c r="I38" s="13">
        <f t="shared" si="11"/>
        <v>516</v>
      </c>
      <c r="J38" s="13">
        <f t="shared" si="11"/>
        <v>1678</v>
      </c>
      <c r="K38" s="13">
        <f t="shared" si="11"/>
        <v>4</v>
      </c>
      <c r="L38" s="13">
        <f>+L39+L40</f>
        <v>4474</v>
      </c>
      <c r="M38" s="910" t="s">
        <v>377</v>
      </c>
      <c r="N38" s="911"/>
    </row>
    <row r="39" spans="1:14" ht="22.5">
      <c r="A39" s="27">
        <v>1702</v>
      </c>
      <c r="B39" s="28" t="s">
        <v>378</v>
      </c>
      <c r="C39" s="17">
        <f t="shared" si="1"/>
        <v>5595</v>
      </c>
      <c r="D39" s="17">
        <v>362</v>
      </c>
      <c r="E39" s="17">
        <v>0</v>
      </c>
      <c r="F39" s="17">
        <v>0</v>
      </c>
      <c r="G39" s="17">
        <v>204</v>
      </c>
      <c r="H39" s="17">
        <v>1537</v>
      </c>
      <c r="I39" s="17">
        <v>407</v>
      </c>
      <c r="J39" s="17">
        <v>5</v>
      </c>
      <c r="K39" s="17">
        <v>0</v>
      </c>
      <c r="L39" s="17">
        <v>3080</v>
      </c>
      <c r="M39" s="769" t="s">
        <v>379</v>
      </c>
      <c r="N39" s="770"/>
    </row>
    <row r="40" spans="1:14">
      <c r="A40" s="19">
        <v>1709</v>
      </c>
      <c r="B40" s="20" t="s">
        <v>380</v>
      </c>
      <c r="C40" s="13">
        <f t="shared" si="1"/>
        <v>4178</v>
      </c>
      <c r="D40" s="13">
        <v>260</v>
      </c>
      <c r="E40" s="13">
        <v>0</v>
      </c>
      <c r="F40" s="13">
        <v>131</v>
      </c>
      <c r="G40" s="13">
        <v>194</v>
      </c>
      <c r="H40" s="13">
        <v>413</v>
      </c>
      <c r="I40" s="13">
        <v>109</v>
      </c>
      <c r="J40" s="13">
        <v>1673</v>
      </c>
      <c r="K40" s="13">
        <v>4</v>
      </c>
      <c r="L40" s="13">
        <v>1394</v>
      </c>
      <c r="M40" s="900" t="s">
        <v>381</v>
      </c>
      <c r="N40" s="901"/>
    </row>
    <row r="41" spans="1:14">
      <c r="A41" s="15">
        <v>18</v>
      </c>
      <c r="B41" s="16" t="s">
        <v>382</v>
      </c>
      <c r="C41" s="17">
        <f t="shared" si="1"/>
        <v>99955</v>
      </c>
      <c r="D41" s="17">
        <f>+D42+D43</f>
        <v>25105</v>
      </c>
      <c r="E41" s="17">
        <f t="shared" ref="E41:K41" si="12">+E42+E43</f>
        <v>357</v>
      </c>
      <c r="F41" s="17">
        <f t="shared" si="12"/>
        <v>20737</v>
      </c>
      <c r="G41" s="17">
        <f t="shared" si="12"/>
        <v>2038</v>
      </c>
      <c r="H41" s="17">
        <f t="shared" si="12"/>
        <v>8258</v>
      </c>
      <c r="I41" s="17">
        <f t="shared" si="12"/>
        <v>5159</v>
      </c>
      <c r="J41" s="17">
        <f t="shared" si="12"/>
        <v>911</v>
      </c>
      <c r="K41" s="17">
        <f t="shared" si="12"/>
        <v>736</v>
      </c>
      <c r="L41" s="17">
        <f>+L42+L43</f>
        <v>36654</v>
      </c>
      <c r="M41" s="790" t="s">
        <v>385</v>
      </c>
      <c r="N41" s="791"/>
    </row>
    <row r="42" spans="1:14">
      <c r="A42" s="19">
        <v>1811</v>
      </c>
      <c r="B42" s="20" t="s">
        <v>386</v>
      </c>
      <c r="C42" s="13">
        <f>+L42+K42+J42+I42+H42+G42+F42+E42+D42</f>
        <v>98554</v>
      </c>
      <c r="D42" s="13">
        <v>24756</v>
      </c>
      <c r="E42" s="13">
        <v>357</v>
      </c>
      <c r="F42" s="13">
        <v>20737</v>
      </c>
      <c r="G42" s="13">
        <v>1933</v>
      </c>
      <c r="H42" s="13">
        <v>8200</v>
      </c>
      <c r="I42" s="13">
        <v>5159</v>
      </c>
      <c r="J42" s="13">
        <v>911</v>
      </c>
      <c r="K42" s="13">
        <v>736</v>
      </c>
      <c r="L42" s="13">
        <v>35765</v>
      </c>
      <c r="M42" s="900" t="s">
        <v>388</v>
      </c>
      <c r="N42" s="901"/>
    </row>
    <row r="43" spans="1:14">
      <c r="A43" s="27">
        <v>1820</v>
      </c>
      <c r="B43" s="28" t="s">
        <v>389</v>
      </c>
      <c r="C43" s="17">
        <f>+L43+K43+J43+I43+H43+G43+F43+E43+D43</f>
        <v>1401</v>
      </c>
      <c r="D43" s="17">
        <v>349</v>
      </c>
      <c r="E43" s="17">
        <v>0</v>
      </c>
      <c r="F43" s="17">
        <v>0</v>
      </c>
      <c r="G43" s="17">
        <v>105</v>
      </c>
      <c r="H43" s="17">
        <v>58</v>
      </c>
      <c r="I43" s="17">
        <v>0</v>
      </c>
      <c r="J43" s="17">
        <v>0</v>
      </c>
      <c r="K43" s="17">
        <v>0</v>
      </c>
      <c r="L43" s="17">
        <v>889</v>
      </c>
      <c r="M43" s="769" t="s">
        <v>390</v>
      </c>
      <c r="N43" s="770"/>
    </row>
    <row r="44" spans="1:14">
      <c r="A44" s="35">
        <v>19</v>
      </c>
      <c r="B44" s="99" t="s">
        <v>391</v>
      </c>
      <c r="C44" s="37">
        <f>+L44+K44+J44+I44+H44+G44+F44+E44+D44</f>
        <v>522740</v>
      </c>
      <c r="D44" s="37">
        <v>32187</v>
      </c>
      <c r="E44" s="37">
        <v>0</v>
      </c>
      <c r="F44" s="37">
        <v>372229</v>
      </c>
      <c r="G44" s="37">
        <v>1322</v>
      </c>
      <c r="H44" s="37">
        <v>92784</v>
      </c>
      <c r="I44" s="37">
        <v>8176</v>
      </c>
      <c r="J44" s="37">
        <v>55</v>
      </c>
      <c r="K44" s="37">
        <v>1636</v>
      </c>
      <c r="L44" s="37">
        <v>14351</v>
      </c>
      <c r="M44" s="916" t="s">
        <v>392</v>
      </c>
      <c r="N44" s="917"/>
    </row>
    <row r="45" spans="1:14">
      <c r="A45" s="15">
        <v>20</v>
      </c>
      <c r="B45" s="16" t="s">
        <v>393</v>
      </c>
      <c r="C45" s="17">
        <f>+L45+K45+J45+I45+H45+G45+F45+E45+D45</f>
        <v>842473</v>
      </c>
      <c r="D45" s="17">
        <v>414116</v>
      </c>
      <c r="E45" s="17">
        <v>40</v>
      </c>
      <c r="F45" s="17">
        <v>147935</v>
      </c>
      <c r="G45" s="17">
        <v>23245</v>
      </c>
      <c r="H45" s="17">
        <v>116160</v>
      </c>
      <c r="I45" s="17">
        <v>21668</v>
      </c>
      <c r="J45" s="17">
        <v>7076</v>
      </c>
      <c r="K45" s="17">
        <v>28507</v>
      </c>
      <c r="L45" s="17">
        <v>83726</v>
      </c>
      <c r="M45" s="790" t="s">
        <v>395</v>
      </c>
      <c r="N45" s="791"/>
    </row>
    <row r="46" spans="1:14" ht="22.5">
      <c r="A46" s="11">
        <v>21</v>
      </c>
      <c r="B46" s="12" t="s">
        <v>396</v>
      </c>
      <c r="C46" s="13">
        <f>+L46+K46+J46+I46+H46+G46+F46+E46+D46</f>
        <v>2846</v>
      </c>
      <c r="D46" s="13">
        <f t="shared" ref="D46:K46" si="13">+D47</f>
        <v>416</v>
      </c>
      <c r="E46" s="13">
        <f t="shared" si="13"/>
        <v>0</v>
      </c>
      <c r="F46" s="13">
        <f t="shared" si="13"/>
        <v>0</v>
      </c>
      <c r="G46" s="13">
        <f t="shared" si="13"/>
        <v>0</v>
      </c>
      <c r="H46" s="13">
        <f t="shared" si="13"/>
        <v>218</v>
      </c>
      <c r="I46" s="13">
        <f t="shared" si="13"/>
        <v>1704</v>
      </c>
      <c r="J46" s="13">
        <f t="shared" si="13"/>
        <v>321</v>
      </c>
      <c r="K46" s="13">
        <f t="shared" si="13"/>
        <v>0</v>
      </c>
      <c r="L46" s="13">
        <f>+L47</f>
        <v>187</v>
      </c>
      <c r="M46" s="910" t="s">
        <v>397</v>
      </c>
      <c r="N46" s="911"/>
    </row>
    <row r="47" spans="1:14" ht="15" customHeight="1">
      <c r="A47" s="27">
        <v>2100</v>
      </c>
      <c r="B47" s="28" t="s">
        <v>398</v>
      </c>
      <c r="C47" s="17">
        <f t="shared" si="1"/>
        <v>2846</v>
      </c>
      <c r="D47" s="17">
        <v>416</v>
      </c>
      <c r="E47" s="17">
        <v>0</v>
      </c>
      <c r="F47" s="17">
        <v>0</v>
      </c>
      <c r="G47" s="17">
        <v>0</v>
      </c>
      <c r="H47" s="17">
        <v>218</v>
      </c>
      <c r="I47" s="17">
        <v>1704</v>
      </c>
      <c r="J47" s="17">
        <v>321</v>
      </c>
      <c r="K47" s="17">
        <v>0</v>
      </c>
      <c r="L47" s="17">
        <v>187</v>
      </c>
      <c r="M47" s="769" t="s">
        <v>399</v>
      </c>
      <c r="N47" s="770"/>
    </row>
    <row r="48" spans="1:14">
      <c r="A48" s="11">
        <v>22</v>
      </c>
      <c r="B48" s="12" t="s">
        <v>400</v>
      </c>
      <c r="C48" s="13">
        <f t="shared" si="1"/>
        <v>104931</v>
      </c>
      <c r="D48" s="13">
        <f>+D49+D50</f>
        <v>28908</v>
      </c>
      <c r="E48" s="13">
        <f t="shared" ref="E48:K48" si="14">+E49+E50</f>
        <v>1490</v>
      </c>
      <c r="F48" s="13">
        <f t="shared" si="14"/>
        <v>257</v>
      </c>
      <c r="G48" s="13">
        <f t="shared" si="14"/>
        <v>13338</v>
      </c>
      <c r="H48" s="13">
        <f t="shared" si="14"/>
        <v>12378</v>
      </c>
      <c r="I48" s="13">
        <f t="shared" si="14"/>
        <v>6779</v>
      </c>
      <c r="J48" s="13">
        <f t="shared" si="14"/>
        <v>7613</v>
      </c>
      <c r="K48" s="13">
        <f t="shared" si="14"/>
        <v>975</v>
      </c>
      <c r="L48" s="13">
        <f>+L49+L50</f>
        <v>33193</v>
      </c>
      <c r="M48" s="914" t="s">
        <v>401</v>
      </c>
      <c r="N48" s="915"/>
    </row>
    <row r="49" spans="1:14" ht="22.5">
      <c r="A49" s="27">
        <v>2211</v>
      </c>
      <c r="B49" s="28" t="s">
        <v>402</v>
      </c>
      <c r="C49" s="17">
        <f t="shared" si="1"/>
        <v>721</v>
      </c>
      <c r="D49" s="17">
        <v>30</v>
      </c>
      <c r="E49" s="17">
        <v>0</v>
      </c>
      <c r="F49" s="17">
        <v>0</v>
      </c>
      <c r="G49" s="17">
        <v>35</v>
      </c>
      <c r="H49" s="17">
        <v>62</v>
      </c>
      <c r="I49" s="17">
        <v>50</v>
      </c>
      <c r="J49" s="17">
        <v>24</v>
      </c>
      <c r="K49" s="17">
        <v>25</v>
      </c>
      <c r="L49" s="17">
        <v>495</v>
      </c>
      <c r="M49" s="769" t="s">
        <v>403</v>
      </c>
      <c r="N49" s="770"/>
    </row>
    <row r="50" spans="1:14">
      <c r="A50" s="19">
        <v>2220</v>
      </c>
      <c r="B50" s="20" t="s">
        <v>404</v>
      </c>
      <c r="C50" s="13">
        <f t="shared" si="1"/>
        <v>104210</v>
      </c>
      <c r="D50" s="13">
        <v>28878</v>
      </c>
      <c r="E50" s="13">
        <v>1490</v>
      </c>
      <c r="F50" s="13">
        <v>257</v>
      </c>
      <c r="G50" s="13">
        <v>13303</v>
      </c>
      <c r="H50" s="13">
        <v>12316</v>
      </c>
      <c r="I50" s="13">
        <v>6729</v>
      </c>
      <c r="J50" s="13">
        <v>7589</v>
      </c>
      <c r="K50" s="13">
        <v>950</v>
      </c>
      <c r="L50" s="13">
        <v>32698</v>
      </c>
      <c r="M50" s="900" t="s">
        <v>405</v>
      </c>
      <c r="N50" s="901"/>
    </row>
    <row r="51" spans="1:14" ht="22.5" customHeight="1">
      <c r="A51" s="15">
        <v>23</v>
      </c>
      <c r="B51" s="16" t="s">
        <v>406</v>
      </c>
      <c r="C51" s="17">
        <f>+L51+K51+J51+I51+H51+G51+F51+E51+D51</f>
        <v>585591</v>
      </c>
      <c r="D51" s="17">
        <f t="shared" ref="D51:K51" si="15">+D52+D53+D54+D55+D56</f>
        <v>84731</v>
      </c>
      <c r="E51" s="17">
        <f t="shared" si="15"/>
        <v>6196</v>
      </c>
      <c r="F51" s="17">
        <f t="shared" si="15"/>
        <v>51499</v>
      </c>
      <c r="G51" s="17">
        <f t="shared" si="15"/>
        <v>41335</v>
      </c>
      <c r="H51" s="17">
        <f t="shared" si="15"/>
        <v>159219</v>
      </c>
      <c r="I51" s="17">
        <f t="shared" si="15"/>
        <v>17838</v>
      </c>
      <c r="J51" s="17">
        <f t="shared" si="15"/>
        <v>73739</v>
      </c>
      <c r="K51" s="17">
        <f t="shared" si="15"/>
        <v>65903</v>
      </c>
      <c r="L51" s="17">
        <f>+L52+L53+L54+L55+L56</f>
        <v>85131</v>
      </c>
      <c r="M51" s="912" t="s">
        <v>407</v>
      </c>
      <c r="N51" s="913"/>
    </row>
    <row r="52" spans="1:14">
      <c r="A52" s="19">
        <v>2310</v>
      </c>
      <c r="B52" s="20" t="s">
        <v>408</v>
      </c>
      <c r="C52" s="13">
        <f t="shared" si="1"/>
        <v>19049</v>
      </c>
      <c r="D52" s="13">
        <v>5549</v>
      </c>
      <c r="E52" s="13">
        <v>0</v>
      </c>
      <c r="F52" s="13">
        <v>31</v>
      </c>
      <c r="G52" s="13">
        <v>1317</v>
      </c>
      <c r="H52" s="13">
        <v>3362</v>
      </c>
      <c r="I52" s="13">
        <v>1461</v>
      </c>
      <c r="J52" s="13">
        <v>461</v>
      </c>
      <c r="K52" s="13">
        <v>68</v>
      </c>
      <c r="L52" s="13">
        <v>6800</v>
      </c>
      <c r="M52" s="900" t="s">
        <v>410</v>
      </c>
      <c r="N52" s="901"/>
    </row>
    <row r="53" spans="1:14" ht="15" customHeight="1">
      <c r="A53" s="27">
        <v>2394</v>
      </c>
      <c r="B53" s="28" t="s">
        <v>411</v>
      </c>
      <c r="C53" s="17">
        <f t="shared" si="1"/>
        <v>86121</v>
      </c>
      <c r="D53" s="17">
        <v>6978</v>
      </c>
      <c r="E53" s="17">
        <v>22</v>
      </c>
      <c r="F53" s="17">
        <v>4817</v>
      </c>
      <c r="G53" s="17">
        <v>2258</v>
      </c>
      <c r="H53" s="17">
        <v>34844</v>
      </c>
      <c r="I53" s="17">
        <v>1930</v>
      </c>
      <c r="J53" s="17">
        <v>1736</v>
      </c>
      <c r="K53" s="17">
        <v>15091</v>
      </c>
      <c r="L53" s="17">
        <v>18445</v>
      </c>
      <c r="M53" s="769" t="s">
        <v>412</v>
      </c>
      <c r="N53" s="770"/>
    </row>
    <row r="54" spans="1:14">
      <c r="A54" s="19">
        <v>2395</v>
      </c>
      <c r="B54" s="20" t="s">
        <v>413</v>
      </c>
      <c r="C54" s="13">
        <f t="shared" si="1"/>
        <v>341762</v>
      </c>
      <c r="D54" s="13">
        <v>49330</v>
      </c>
      <c r="E54" s="13">
        <v>6174</v>
      </c>
      <c r="F54" s="13">
        <v>72</v>
      </c>
      <c r="G54" s="13">
        <v>36784</v>
      </c>
      <c r="H54" s="13">
        <v>110819</v>
      </c>
      <c r="I54" s="13">
        <v>11896</v>
      </c>
      <c r="J54" s="13">
        <v>48060</v>
      </c>
      <c r="K54" s="13">
        <v>29490</v>
      </c>
      <c r="L54" s="13">
        <v>49137</v>
      </c>
      <c r="M54" s="900" t="s">
        <v>414</v>
      </c>
      <c r="N54" s="901"/>
    </row>
    <row r="55" spans="1:14" ht="22.5" customHeight="1">
      <c r="A55" s="27">
        <v>2396</v>
      </c>
      <c r="B55" s="28" t="s">
        <v>415</v>
      </c>
      <c r="C55" s="17">
        <f t="shared" si="1"/>
        <v>19495</v>
      </c>
      <c r="D55" s="17">
        <v>1857</v>
      </c>
      <c r="E55" s="17">
        <v>0</v>
      </c>
      <c r="F55" s="17">
        <v>1700</v>
      </c>
      <c r="G55" s="17">
        <v>934</v>
      </c>
      <c r="H55" s="17">
        <v>5760</v>
      </c>
      <c r="I55" s="17">
        <v>1227</v>
      </c>
      <c r="J55" s="17">
        <v>133</v>
      </c>
      <c r="K55" s="17">
        <v>481</v>
      </c>
      <c r="L55" s="17">
        <v>7403</v>
      </c>
      <c r="M55" s="769" t="s">
        <v>416</v>
      </c>
      <c r="N55" s="770"/>
    </row>
    <row r="56" spans="1:14" ht="15" customHeight="1">
      <c r="A56" s="19">
        <v>2399</v>
      </c>
      <c r="B56" s="20" t="s">
        <v>417</v>
      </c>
      <c r="C56" s="13">
        <f t="shared" si="1"/>
        <v>119164</v>
      </c>
      <c r="D56" s="13">
        <v>21017</v>
      </c>
      <c r="E56" s="13">
        <v>0</v>
      </c>
      <c r="F56" s="13">
        <v>44879</v>
      </c>
      <c r="G56" s="13">
        <v>42</v>
      </c>
      <c r="H56" s="13">
        <v>4434</v>
      </c>
      <c r="I56" s="13">
        <v>1324</v>
      </c>
      <c r="J56" s="13">
        <v>23349</v>
      </c>
      <c r="K56" s="13">
        <v>20773</v>
      </c>
      <c r="L56" s="13">
        <v>3346</v>
      </c>
      <c r="M56" s="900" t="s">
        <v>418</v>
      </c>
      <c r="N56" s="901"/>
    </row>
    <row r="57" spans="1:14" ht="22.5" customHeight="1">
      <c r="A57" s="15">
        <v>24</v>
      </c>
      <c r="B57" s="16" t="s">
        <v>419</v>
      </c>
      <c r="C57" s="17">
        <f t="shared" si="1"/>
        <v>561997</v>
      </c>
      <c r="D57" s="17">
        <v>48588</v>
      </c>
      <c r="E57" s="17">
        <v>0</v>
      </c>
      <c r="F57" s="17">
        <v>252421</v>
      </c>
      <c r="G57" s="17">
        <v>5829</v>
      </c>
      <c r="H57" s="17">
        <v>155607</v>
      </c>
      <c r="I57" s="17">
        <v>4457</v>
      </c>
      <c r="J57" s="17">
        <v>17169</v>
      </c>
      <c r="K57" s="17">
        <v>33384</v>
      </c>
      <c r="L57" s="17">
        <v>44542</v>
      </c>
      <c r="M57" s="912" t="s">
        <v>420</v>
      </c>
      <c r="N57" s="913"/>
    </row>
    <row r="58" spans="1:14" ht="22.5" customHeight="1">
      <c r="A58" s="15">
        <v>25</v>
      </c>
      <c r="B58" s="16" t="s">
        <v>421</v>
      </c>
      <c r="C58" s="17">
        <f>+L58+K58+J58+I58+H58+G58+F58+E58+D58</f>
        <v>372407</v>
      </c>
      <c r="D58" s="17">
        <f t="shared" ref="D58:K58" si="16">+D59+D60+D61+D62</f>
        <v>87098</v>
      </c>
      <c r="E58" s="17">
        <f t="shared" si="16"/>
        <v>1660</v>
      </c>
      <c r="F58" s="17">
        <f t="shared" si="16"/>
        <v>78559</v>
      </c>
      <c r="G58" s="17">
        <f t="shared" si="16"/>
        <v>8153</v>
      </c>
      <c r="H58" s="17">
        <f t="shared" si="16"/>
        <v>15336</v>
      </c>
      <c r="I58" s="17">
        <f t="shared" si="16"/>
        <v>13957</v>
      </c>
      <c r="J58" s="17">
        <f t="shared" si="16"/>
        <v>3769</v>
      </c>
      <c r="K58" s="17">
        <f t="shared" si="16"/>
        <v>46213</v>
      </c>
      <c r="L58" s="17">
        <f>+L59+L60+L61+L62</f>
        <v>117662</v>
      </c>
      <c r="M58" s="912" t="s">
        <v>422</v>
      </c>
      <c r="N58" s="913"/>
    </row>
    <row r="59" spans="1:14" ht="15" customHeight="1">
      <c r="A59" s="19">
        <v>2511</v>
      </c>
      <c r="B59" s="20" t="s">
        <v>423</v>
      </c>
      <c r="C59" s="13">
        <f t="shared" si="1"/>
        <v>348373</v>
      </c>
      <c r="D59" s="13">
        <v>85913</v>
      </c>
      <c r="E59" s="13">
        <v>62</v>
      </c>
      <c r="F59" s="13">
        <v>74991</v>
      </c>
      <c r="G59" s="13">
        <v>6742</v>
      </c>
      <c r="H59" s="13">
        <v>12359</v>
      </c>
      <c r="I59" s="13">
        <v>13034</v>
      </c>
      <c r="J59" s="13">
        <v>3248</v>
      </c>
      <c r="K59" s="13">
        <v>45648</v>
      </c>
      <c r="L59" s="13">
        <v>106376</v>
      </c>
      <c r="M59" s="900" t="s">
        <v>424</v>
      </c>
      <c r="N59" s="901"/>
    </row>
    <row r="60" spans="1:14" ht="22.5" customHeight="1">
      <c r="A60" s="27">
        <v>2591</v>
      </c>
      <c r="B60" s="28" t="s">
        <v>425</v>
      </c>
      <c r="C60" s="17">
        <f t="shared" si="1"/>
        <v>6427</v>
      </c>
      <c r="D60" s="17">
        <v>638</v>
      </c>
      <c r="E60" s="17">
        <v>0</v>
      </c>
      <c r="F60" s="17">
        <v>3303</v>
      </c>
      <c r="G60" s="17">
        <v>255</v>
      </c>
      <c r="H60" s="17">
        <v>194</v>
      </c>
      <c r="I60" s="17">
        <v>142</v>
      </c>
      <c r="J60" s="17">
        <v>91</v>
      </c>
      <c r="K60" s="17">
        <v>324</v>
      </c>
      <c r="L60" s="17">
        <v>1480</v>
      </c>
      <c r="M60" s="769" t="s">
        <v>426</v>
      </c>
      <c r="N60" s="770"/>
    </row>
    <row r="61" spans="1:14">
      <c r="A61" s="39">
        <v>2592</v>
      </c>
      <c r="B61" s="20" t="s">
        <v>427</v>
      </c>
      <c r="C61" s="13">
        <f t="shared" si="1"/>
        <v>7983</v>
      </c>
      <c r="D61" s="13">
        <v>521</v>
      </c>
      <c r="E61" s="13">
        <v>1598</v>
      </c>
      <c r="F61" s="13">
        <v>265</v>
      </c>
      <c r="G61" s="13">
        <v>488</v>
      </c>
      <c r="H61" s="13">
        <v>641</v>
      </c>
      <c r="I61" s="13">
        <v>682</v>
      </c>
      <c r="J61" s="13">
        <v>428</v>
      </c>
      <c r="K61" s="13">
        <v>241</v>
      </c>
      <c r="L61" s="13">
        <v>3119</v>
      </c>
      <c r="M61" s="900" t="s">
        <v>428</v>
      </c>
      <c r="N61" s="901"/>
    </row>
    <row r="62" spans="1:14">
      <c r="A62" s="27">
        <v>2599</v>
      </c>
      <c r="B62" s="28" t="s">
        <v>429</v>
      </c>
      <c r="C62" s="17">
        <f t="shared" si="1"/>
        <v>9624</v>
      </c>
      <c r="D62" s="17">
        <v>26</v>
      </c>
      <c r="E62" s="17">
        <v>0</v>
      </c>
      <c r="F62" s="17">
        <v>0</v>
      </c>
      <c r="G62" s="17">
        <v>668</v>
      </c>
      <c r="H62" s="17">
        <v>2142</v>
      </c>
      <c r="I62" s="17">
        <v>99</v>
      </c>
      <c r="J62" s="17">
        <v>2</v>
      </c>
      <c r="K62" s="17">
        <v>0</v>
      </c>
      <c r="L62" s="17">
        <v>6687</v>
      </c>
      <c r="M62" s="769" t="s">
        <v>430</v>
      </c>
      <c r="N62" s="770"/>
    </row>
    <row r="63" spans="1:14">
      <c r="A63" s="43">
        <v>27</v>
      </c>
      <c r="B63" s="44" t="s">
        <v>431</v>
      </c>
      <c r="C63" s="13">
        <f t="shared" si="1"/>
        <v>36140</v>
      </c>
      <c r="D63" s="13">
        <f>+D64+D65+D66+D67+D68</f>
        <v>6057</v>
      </c>
      <c r="E63" s="13">
        <f t="shared" ref="E63:K63" si="17">+E64+E65+E66+E67+E68</f>
        <v>14500</v>
      </c>
      <c r="F63" s="13">
        <f t="shared" si="17"/>
        <v>375</v>
      </c>
      <c r="G63" s="13">
        <f t="shared" si="17"/>
        <v>1245</v>
      </c>
      <c r="H63" s="13">
        <f t="shared" si="17"/>
        <v>802</v>
      </c>
      <c r="I63" s="13">
        <f t="shared" si="17"/>
        <v>1242</v>
      </c>
      <c r="J63" s="13">
        <f t="shared" si="17"/>
        <v>1809</v>
      </c>
      <c r="K63" s="13">
        <f t="shared" si="17"/>
        <v>223</v>
      </c>
      <c r="L63" s="13">
        <f>+L64+L65+L66+L67+L68</f>
        <v>9887</v>
      </c>
      <c r="M63" s="910" t="s">
        <v>433</v>
      </c>
      <c r="N63" s="911"/>
    </row>
    <row r="64" spans="1:14" ht="22.5">
      <c r="A64" s="27">
        <v>2710</v>
      </c>
      <c r="B64" s="28" t="s">
        <v>629</v>
      </c>
      <c r="C64" s="17">
        <f t="shared" si="1"/>
        <v>9405</v>
      </c>
      <c r="D64" s="17">
        <v>2776</v>
      </c>
      <c r="E64" s="17">
        <v>4</v>
      </c>
      <c r="F64" s="17">
        <v>334</v>
      </c>
      <c r="G64" s="17">
        <v>659</v>
      </c>
      <c r="H64" s="17">
        <v>144</v>
      </c>
      <c r="I64" s="17">
        <v>536</v>
      </c>
      <c r="J64" s="17">
        <v>0</v>
      </c>
      <c r="K64" s="17">
        <v>6</v>
      </c>
      <c r="L64" s="17">
        <v>4946</v>
      </c>
      <c r="M64" s="769" t="s">
        <v>435</v>
      </c>
      <c r="N64" s="770"/>
    </row>
    <row r="65" spans="1:14" ht="22.5">
      <c r="A65" s="45">
        <v>2730</v>
      </c>
      <c r="B65" s="46" t="s">
        <v>436</v>
      </c>
      <c r="C65" s="37">
        <f t="shared" si="1"/>
        <v>16764</v>
      </c>
      <c r="D65" s="37">
        <v>516</v>
      </c>
      <c r="E65" s="37">
        <v>14496</v>
      </c>
      <c r="F65" s="37">
        <v>0</v>
      </c>
      <c r="G65" s="37">
        <v>13</v>
      </c>
      <c r="H65" s="37">
        <v>485</v>
      </c>
      <c r="I65" s="37">
        <v>0</v>
      </c>
      <c r="J65" s="37">
        <v>353</v>
      </c>
      <c r="K65" s="37">
        <v>0</v>
      </c>
      <c r="L65" s="37">
        <v>901</v>
      </c>
      <c r="M65" s="792" t="s">
        <v>437</v>
      </c>
      <c r="N65" s="793"/>
    </row>
    <row r="66" spans="1:14">
      <c r="A66" s="27">
        <v>2740</v>
      </c>
      <c r="B66" s="28" t="s">
        <v>438</v>
      </c>
      <c r="C66" s="17">
        <f>+L66+K66+J66+I66+H66+G66+F66+E66+D66</f>
        <v>885</v>
      </c>
      <c r="D66" s="17">
        <v>302</v>
      </c>
      <c r="E66" s="17">
        <v>0</v>
      </c>
      <c r="F66" s="17">
        <v>41</v>
      </c>
      <c r="G66" s="17">
        <v>0</v>
      </c>
      <c r="H66" s="17">
        <v>23</v>
      </c>
      <c r="I66" s="17">
        <v>18</v>
      </c>
      <c r="J66" s="17">
        <v>59</v>
      </c>
      <c r="K66" s="17">
        <v>0</v>
      </c>
      <c r="L66" s="17">
        <v>442</v>
      </c>
      <c r="M66" s="769" t="s">
        <v>439</v>
      </c>
      <c r="N66" s="770"/>
    </row>
    <row r="67" spans="1:14">
      <c r="A67" s="27">
        <v>2750</v>
      </c>
      <c r="B67" s="28" t="s">
        <v>726</v>
      </c>
      <c r="C67" s="17">
        <f t="shared" si="1"/>
        <v>2147</v>
      </c>
      <c r="D67" s="17">
        <v>1737</v>
      </c>
      <c r="E67" s="17">
        <v>0</v>
      </c>
      <c r="F67" s="17">
        <v>0</v>
      </c>
      <c r="G67" s="17">
        <v>15</v>
      </c>
      <c r="H67" s="17">
        <v>0</v>
      </c>
      <c r="I67" s="17">
        <v>368</v>
      </c>
      <c r="J67" s="17">
        <v>0</v>
      </c>
      <c r="K67" s="17">
        <v>27</v>
      </c>
      <c r="L67" s="17">
        <v>0</v>
      </c>
      <c r="M67" s="906" t="s">
        <v>763</v>
      </c>
      <c r="N67" s="907"/>
    </row>
    <row r="68" spans="1:14">
      <c r="A68" s="19">
        <v>2790</v>
      </c>
      <c r="B68" s="20" t="s">
        <v>440</v>
      </c>
      <c r="C68" s="13">
        <f t="shared" si="1"/>
        <v>6939</v>
      </c>
      <c r="D68" s="13">
        <v>726</v>
      </c>
      <c r="E68" s="13">
        <v>0</v>
      </c>
      <c r="F68" s="13">
        <v>0</v>
      </c>
      <c r="G68" s="13">
        <v>558</v>
      </c>
      <c r="H68" s="13">
        <v>150</v>
      </c>
      <c r="I68" s="13">
        <v>320</v>
      </c>
      <c r="J68" s="13">
        <v>1397</v>
      </c>
      <c r="K68" s="13">
        <v>190</v>
      </c>
      <c r="L68" s="13">
        <v>3598</v>
      </c>
      <c r="M68" s="788" t="s">
        <v>441</v>
      </c>
      <c r="N68" s="789"/>
    </row>
    <row r="69" spans="1:14">
      <c r="A69" s="11">
        <v>28</v>
      </c>
      <c r="B69" s="12" t="s">
        <v>442</v>
      </c>
      <c r="C69" s="13">
        <f t="shared" si="1"/>
        <v>4080</v>
      </c>
      <c r="D69" s="13">
        <f t="shared" ref="D69:K69" si="18">+D70</f>
        <v>2973</v>
      </c>
      <c r="E69" s="13">
        <f t="shared" si="18"/>
        <v>179</v>
      </c>
      <c r="F69" s="13">
        <f t="shared" si="18"/>
        <v>0</v>
      </c>
      <c r="G69" s="13">
        <f t="shared" si="18"/>
        <v>67</v>
      </c>
      <c r="H69" s="13">
        <f t="shared" si="18"/>
        <v>861</v>
      </c>
      <c r="I69" s="13">
        <f t="shared" si="18"/>
        <v>0</v>
      </c>
      <c r="J69" s="13">
        <f t="shared" si="18"/>
        <v>0</v>
      </c>
      <c r="K69" s="13">
        <f t="shared" si="18"/>
        <v>0</v>
      </c>
      <c r="L69" s="13">
        <f>+L70</f>
        <v>0</v>
      </c>
      <c r="M69" s="910" t="s">
        <v>443</v>
      </c>
      <c r="N69" s="911"/>
    </row>
    <row r="70" spans="1:14" ht="45">
      <c r="A70" s="27">
        <v>2810</v>
      </c>
      <c r="B70" s="28" t="s">
        <v>444</v>
      </c>
      <c r="C70" s="17">
        <f t="shared" si="1"/>
        <v>4080</v>
      </c>
      <c r="D70" s="17">
        <v>2973</v>
      </c>
      <c r="E70" s="17">
        <v>179</v>
      </c>
      <c r="F70" s="17">
        <v>0</v>
      </c>
      <c r="G70" s="17">
        <v>67</v>
      </c>
      <c r="H70" s="17">
        <v>861</v>
      </c>
      <c r="I70" s="17">
        <v>0</v>
      </c>
      <c r="J70" s="17">
        <v>0</v>
      </c>
      <c r="K70" s="17">
        <v>0</v>
      </c>
      <c r="L70" s="17">
        <v>0</v>
      </c>
      <c r="M70" s="769" t="s">
        <v>445</v>
      </c>
      <c r="N70" s="770"/>
    </row>
    <row r="71" spans="1:14">
      <c r="A71" s="15">
        <v>29</v>
      </c>
      <c r="B71" s="16" t="s">
        <v>446</v>
      </c>
      <c r="C71" s="17">
        <f>+L71+K71+J71+I71+H71+G71+F71+E71+D71</f>
        <v>2212</v>
      </c>
      <c r="D71" s="17">
        <f t="shared" ref="D71:K71" si="19">+D72+D73</f>
        <v>237</v>
      </c>
      <c r="E71" s="17">
        <f t="shared" si="19"/>
        <v>52</v>
      </c>
      <c r="F71" s="17">
        <f t="shared" si="19"/>
        <v>0</v>
      </c>
      <c r="G71" s="17">
        <f t="shared" si="19"/>
        <v>474</v>
      </c>
      <c r="H71" s="17">
        <f t="shared" si="19"/>
        <v>71</v>
      </c>
      <c r="I71" s="17">
        <f t="shared" si="19"/>
        <v>156</v>
      </c>
      <c r="J71" s="17">
        <f t="shared" si="19"/>
        <v>77</v>
      </c>
      <c r="K71" s="17">
        <f t="shared" si="19"/>
        <v>61</v>
      </c>
      <c r="L71" s="17">
        <f>+L72+L73</f>
        <v>1084</v>
      </c>
      <c r="M71" s="790" t="s">
        <v>447</v>
      </c>
      <c r="N71" s="791"/>
    </row>
    <row r="72" spans="1:14" ht="22.5" customHeight="1">
      <c r="A72" s="19">
        <v>2920</v>
      </c>
      <c r="B72" s="20" t="s">
        <v>682</v>
      </c>
      <c r="C72" s="13">
        <f t="shared" si="1"/>
        <v>1804</v>
      </c>
      <c r="D72" s="13">
        <v>189</v>
      </c>
      <c r="E72" s="13">
        <v>52</v>
      </c>
      <c r="F72" s="13">
        <v>0</v>
      </c>
      <c r="G72" s="13">
        <v>474</v>
      </c>
      <c r="H72" s="13">
        <v>71</v>
      </c>
      <c r="I72" s="13">
        <v>156</v>
      </c>
      <c r="J72" s="13">
        <v>77</v>
      </c>
      <c r="K72" s="13">
        <v>61</v>
      </c>
      <c r="L72" s="13">
        <v>724</v>
      </c>
      <c r="M72" s="788" t="s">
        <v>449</v>
      </c>
      <c r="N72" s="789"/>
    </row>
    <row r="73" spans="1:14">
      <c r="A73" s="27">
        <v>2930</v>
      </c>
      <c r="B73" s="28" t="s">
        <v>450</v>
      </c>
      <c r="C73" s="17">
        <f t="shared" si="1"/>
        <v>408</v>
      </c>
      <c r="D73" s="17">
        <v>48</v>
      </c>
      <c r="E73" s="17">
        <v>0</v>
      </c>
      <c r="F73" s="17">
        <v>0</v>
      </c>
      <c r="G73" s="17">
        <v>0</v>
      </c>
      <c r="H73" s="17">
        <v>0</v>
      </c>
      <c r="I73" s="17">
        <v>0</v>
      </c>
      <c r="J73" s="17">
        <v>0</v>
      </c>
      <c r="K73" s="17">
        <v>0</v>
      </c>
      <c r="L73" s="17">
        <v>360</v>
      </c>
      <c r="M73" s="769" t="s">
        <v>452</v>
      </c>
      <c r="N73" s="770"/>
    </row>
    <row r="74" spans="1:14">
      <c r="A74" s="19">
        <v>30</v>
      </c>
      <c r="B74" s="20" t="s">
        <v>453</v>
      </c>
      <c r="C74" s="13">
        <f t="shared" ref="C74:C87" si="20">+L74+K74+J74+I74+H74+G74+F74+E74+D74</f>
        <v>20253</v>
      </c>
      <c r="D74" s="13">
        <f>+D75+D76</f>
        <v>13322</v>
      </c>
      <c r="E74" s="13">
        <f t="shared" ref="E74:K74" si="21">+E75+E76</f>
        <v>0</v>
      </c>
      <c r="F74" s="13">
        <f t="shared" si="21"/>
        <v>4210</v>
      </c>
      <c r="G74" s="13">
        <f t="shared" si="21"/>
        <v>213</v>
      </c>
      <c r="H74" s="13">
        <f t="shared" si="21"/>
        <v>439</v>
      </c>
      <c r="I74" s="13">
        <f t="shared" si="21"/>
        <v>68</v>
      </c>
      <c r="J74" s="13">
        <f t="shared" si="21"/>
        <v>0</v>
      </c>
      <c r="K74" s="13">
        <f t="shared" si="21"/>
        <v>180</v>
      </c>
      <c r="L74" s="13">
        <f>+L75+L76</f>
        <v>1821</v>
      </c>
      <c r="M74" s="910" t="s">
        <v>454</v>
      </c>
      <c r="N74" s="911"/>
    </row>
    <row r="75" spans="1:14" ht="31.5" customHeight="1">
      <c r="A75" s="27">
        <v>3011</v>
      </c>
      <c r="B75" s="28" t="s">
        <v>455</v>
      </c>
      <c r="C75" s="17">
        <f t="shared" si="20"/>
        <v>20046</v>
      </c>
      <c r="D75" s="17">
        <v>13283</v>
      </c>
      <c r="E75" s="17">
        <v>0</v>
      </c>
      <c r="F75" s="17">
        <v>4210</v>
      </c>
      <c r="G75" s="17">
        <v>108</v>
      </c>
      <c r="H75" s="17">
        <v>439</v>
      </c>
      <c r="I75" s="17">
        <v>68</v>
      </c>
      <c r="J75" s="17">
        <v>0</v>
      </c>
      <c r="K75" s="17">
        <v>117</v>
      </c>
      <c r="L75" s="17">
        <v>1821</v>
      </c>
      <c r="M75" s="769" t="s">
        <v>456</v>
      </c>
      <c r="N75" s="770"/>
    </row>
    <row r="76" spans="1:14">
      <c r="A76" s="19">
        <v>3012</v>
      </c>
      <c r="B76" s="20" t="s">
        <v>457</v>
      </c>
      <c r="C76" s="13">
        <f t="shared" si="20"/>
        <v>207</v>
      </c>
      <c r="D76" s="13">
        <v>39</v>
      </c>
      <c r="E76" s="13">
        <v>0</v>
      </c>
      <c r="F76" s="13">
        <v>0</v>
      </c>
      <c r="G76" s="13">
        <v>105</v>
      </c>
      <c r="H76" s="13">
        <v>0</v>
      </c>
      <c r="I76" s="13">
        <v>0</v>
      </c>
      <c r="J76" s="13">
        <v>0</v>
      </c>
      <c r="K76" s="13">
        <v>63</v>
      </c>
      <c r="L76" s="13">
        <v>0</v>
      </c>
      <c r="M76" s="788" t="s">
        <v>458</v>
      </c>
      <c r="N76" s="789"/>
    </row>
    <row r="77" spans="1:14" ht="25.5" customHeight="1">
      <c r="A77" s="15">
        <v>31</v>
      </c>
      <c r="B77" s="16" t="s">
        <v>459</v>
      </c>
      <c r="C77" s="17">
        <f t="shared" si="20"/>
        <v>256563</v>
      </c>
      <c r="D77" s="17">
        <f t="shared" ref="D77:K77" si="22">+D78</f>
        <v>13809</v>
      </c>
      <c r="E77" s="17">
        <f t="shared" si="22"/>
        <v>1930</v>
      </c>
      <c r="F77" s="17">
        <f t="shared" si="22"/>
        <v>206603</v>
      </c>
      <c r="G77" s="17">
        <f t="shared" si="22"/>
        <v>5819</v>
      </c>
      <c r="H77" s="17">
        <f t="shared" si="22"/>
        <v>5181</v>
      </c>
      <c r="I77" s="17">
        <f t="shared" si="22"/>
        <v>2158</v>
      </c>
      <c r="J77" s="17">
        <f t="shared" si="22"/>
        <v>821</v>
      </c>
      <c r="K77" s="17">
        <f t="shared" si="22"/>
        <v>87</v>
      </c>
      <c r="L77" s="17">
        <f>+L78</f>
        <v>20155</v>
      </c>
      <c r="M77" s="908" t="s">
        <v>460</v>
      </c>
      <c r="N77" s="909"/>
    </row>
    <row r="78" spans="1:14">
      <c r="A78" s="19">
        <v>3100</v>
      </c>
      <c r="B78" s="20" t="s">
        <v>459</v>
      </c>
      <c r="C78" s="13">
        <f t="shared" si="20"/>
        <v>256563</v>
      </c>
      <c r="D78" s="13">
        <v>13809</v>
      </c>
      <c r="E78" s="13">
        <v>1930</v>
      </c>
      <c r="F78" s="13">
        <v>206603</v>
      </c>
      <c r="G78" s="13">
        <v>5819</v>
      </c>
      <c r="H78" s="13">
        <v>5181</v>
      </c>
      <c r="I78" s="13">
        <v>2158</v>
      </c>
      <c r="J78" s="13">
        <v>821</v>
      </c>
      <c r="K78" s="13">
        <v>87</v>
      </c>
      <c r="L78" s="13">
        <v>20155</v>
      </c>
      <c r="M78" s="788" t="s">
        <v>461</v>
      </c>
      <c r="N78" s="789"/>
    </row>
    <row r="79" spans="1:14">
      <c r="A79" s="15">
        <v>32</v>
      </c>
      <c r="B79" s="16" t="s">
        <v>462</v>
      </c>
      <c r="C79" s="17">
        <f t="shared" si="20"/>
        <v>1690</v>
      </c>
      <c r="D79" s="17">
        <f t="shared" ref="D79:K79" si="23">+D80+D81</f>
        <v>145</v>
      </c>
      <c r="E79" s="17">
        <f t="shared" si="23"/>
        <v>0</v>
      </c>
      <c r="F79" s="17">
        <f t="shared" si="23"/>
        <v>0</v>
      </c>
      <c r="G79" s="17">
        <f t="shared" si="23"/>
        <v>94</v>
      </c>
      <c r="H79" s="17">
        <f t="shared" si="23"/>
        <v>477</v>
      </c>
      <c r="I79" s="17">
        <f t="shared" si="23"/>
        <v>7</v>
      </c>
      <c r="J79" s="17">
        <f t="shared" si="23"/>
        <v>0</v>
      </c>
      <c r="K79" s="17">
        <f t="shared" si="23"/>
        <v>0</v>
      </c>
      <c r="L79" s="17">
        <f>+L80+L81</f>
        <v>967</v>
      </c>
      <c r="M79" s="908" t="s">
        <v>463</v>
      </c>
      <c r="N79" s="909"/>
    </row>
    <row r="80" spans="1:14">
      <c r="A80" s="19">
        <v>3250</v>
      </c>
      <c r="B80" s="20" t="s">
        <v>464</v>
      </c>
      <c r="C80" s="13">
        <f t="shared" si="20"/>
        <v>463</v>
      </c>
      <c r="D80" s="13">
        <v>68</v>
      </c>
      <c r="E80" s="13">
        <v>0</v>
      </c>
      <c r="F80" s="13">
        <v>0</v>
      </c>
      <c r="G80" s="13">
        <v>0</v>
      </c>
      <c r="H80" s="13">
        <v>395</v>
      </c>
      <c r="I80" s="13">
        <v>0</v>
      </c>
      <c r="J80" s="13">
        <v>0</v>
      </c>
      <c r="K80" s="13">
        <v>0</v>
      </c>
      <c r="L80" s="13">
        <v>0</v>
      </c>
      <c r="M80" s="788" t="s">
        <v>465</v>
      </c>
      <c r="N80" s="789"/>
    </row>
    <row r="81" spans="1:14">
      <c r="A81" s="27">
        <v>3290</v>
      </c>
      <c r="B81" s="28" t="s">
        <v>466</v>
      </c>
      <c r="C81" s="17">
        <f t="shared" si="20"/>
        <v>1227</v>
      </c>
      <c r="D81" s="17">
        <v>77</v>
      </c>
      <c r="E81" s="17">
        <v>0</v>
      </c>
      <c r="F81" s="17">
        <v>0</v>
      </c>
      <c r="G81" s="17">
        <v>94</v>
      </c>
      <c r="H81" s="17">
        <v>82</v>
      </c>
      <c r="I81" s="17">
        <v>7</v>
      </c>
      <c r="J81" s="17">
        <v>0</v>
      </c>
      <c r="K81" s="17">
        <v>0</v>
      </c>
      <c r="L81" s="17">
        <v>967</v>
      </c>
      <c r="M81" s="769" t="s">
        <v>467</v>
      </c>
      <c r="N81" s="770"/>
    </row>
    <row r="82" spans="1:14">
      <c r="A82" s="11">
        <v>33</v>
      </c>
      <c r="B82" s="12" t="s">
        <v>468</v>
      </c>
      <c r="C82" s="13">
        <f>+L82+K82+J82+I82+H82+G82+F82+E82+D82</f>
        <v>78917</v>
      </c>
      <c r="D82" s="13">
        <f t="shared" ref="D82:K82" si="24">+D83+D84+D85+D86</f>
        <v>13207</v>
      </c>
      <c r="E82" s="13">
        <f t="shared" si="24"/>
        <v>102</v>
      </c>
      <c r="F82" s="13">
        <f t="shared" si="24"/>
        <v>88</v>
      </c>
      <c r="G82" s="13">
        <f t="shared" si="24"/>
        <v>637</v>
      </c>
      <c r="H82" s="13">
        <f t="shared" si="24"/>
        <v>581</v>
      </c>
      <c r="I82" s="13">
        <f t="shared" si="24"/>
        <v>19564</v>
      </c>
      <c r="J82" s="13">
        <f t="shared" si="24"/>
        <v>755</v>
      </c>
      <c r="K82" s="13">
        <f t="shared" si="24"/>
        <v>12196</v>
      </c>
      <c r="L82" s="13">
        <f>+L83+L84+L85+L86</f>
        <v>31787</v>
      </c>
      <c r="M82" s="910" t="s">
        <v>469</v>
      </c>
      <c r="N82" s="911"/>
    </row>
    <row r="83" spans="1:14">
      <c r="A83" s="27">
        <v>3311</v>
      </c>
      <c r="B83" s="28" t="s">
        <v>470</v>
      </c>
      <c r="C83" s="17">
        <f t="shared" si="20"/>
        <v>1348</v>
      </c>
      <c r="D83" s="17">
        <v>4</v>
      </c>
      <c r="E83" s="17">
        <v>0</v>
      </c>
      <c r="F83" s="17">
        <v>0</v>
      </c>
      <c r="G83" s="17">
        <v>0</v>
      </c>
      <c r="H83" s="17">
        <v>0</v>
      </c>
      <c r="I83" s="17">
        <v>4</v>
      </c>
      <c r="J83" s="17">
        <v>13</v>
      </c>
      <c r="K83" s="17">
        <v>0</v>
      </c>
      <c r="L83" s="17">
        <v>1327</v>
      </c>
      <c r="M83" s="769" t="s">
        <v>472</v>
      </c>
      <c r="N83" s="770"/>
    </row>
    <row r="84" spans="1:14">
      <c r="A84" s="19">
        <v>3312</v>
      </c>
      <c r="B84" s="20" t="s">
        <v>473</v>
      </c>
      <c r="C84" s="13">
        <f t="shared" si="20"/>
        <v>17550</v>
      </c>
      <c r="D84" s="13">
        <v>1669</v>
      </c>
      <c r="E84" s="13">
        <v>102</v>
      </c>
      <c r="F84" s="13">
        <v>0</v>
      </c>
      <c r="G84" s="13">
        <v>355</v>
      </c>
      <c r="H84" s="13">
        <v>526</v>
      </c>
      <c r="I84" s="13">
        <v>2608</v>
      </c>
      <c r="J84" s="13">
        <v>139</v>
      </c>
      <c r="K84" s="13">
        <v>300</v>
      </c>
      <c r="L84" s="13">
        <v>11851</v>
      </c>
      <c r="M84" s="900" t="s">
        <v>474</v>
      </c>
      <c r="N84" s="901"/>
    </row>
    <row r="85" spans="1:14" s="3" customFormat="1" ht="13.9" customHeight="1">
      <c r="A85" s="27">
        <v>3314</v>
      </c>
      <c r="B85" s="28" t="s">
        <v>475</v>
      </c>
      <c r="C85" s="17">
        <f t="shared" si="20"/>
        <v>404</v>
      </c>
      <c r="D85" s="17">
        <v>13</v>
      </c>
      <c r="E85" s="17">
        <v>0</v>
      </c>
      <c r="F85" s="17">
        <v>0</v>
      </c>
      <c r="G85" s="17">
        <v>15</v>
      </c>
      <c r="H85" s="17">
        <v>12</v>
      </c>
      <c r="I85" s="17">
        <v>16</v>
      </c>
      <c r="J85" s="17">
        <v>0</v>
      </c>
      <c r="K85" s="17">
        <v>0</v>
      </c>
      <c r="L85" s="17">
        <v>348</v>
      </c>
      <c r="M85" s="769" t="s">
        <v>476</v>
      </c>
      <c r="N85" s="770"/>
    </row>
    <row r="86" spans="1:14" ht="13.9" customHeight="1" thickBot="1">
      <c r="A86" s="19">
        <v>3315</v>
      </c>
      <c r="B86" s="20" t="s">
        <v>477</v>
      </c>
      <c r="C86" s="13">
        <f t="shared" si="20"/>
        <v>59615</v>
      </c>
      <c r="D86" s="13">
        <v>11521</v>
      </c>
      <c r="E86" s="13">
        <v>0</v>
      </c>
      <c r="F86" s="13">
        <v>88</v>
      </c>
      <c r="G86" s="13">
        <v>267</v>
      </c>
      <c r="H86" s="13">
        <v>43</v>
      </c>
      <c r="I86" s="13">
        <v>16936</v>
      </c>
      <c r="J86" s="13">
        <v>603</v>
      </c>
      <c r="K86" s="13">
        <v>11896</v>
      </c>
      <c r="L86" s="13">
        <v>18261</v>
      </c>
      <c r="M86" s="966" t="s">
        <v>478</v>
      </c>
      <c r="N86" s="967"/>
    </row>
    <row r="87" spans="1:14" ht="13.9" customHeight="1" thickTop="1" thickBot="1">
      <c r="A87" s="102" t="s">
        <v>479</v>
      </c>
      <c r="B87" s="103" t="s">
        <v>480</v>
      </c>
      <c r="C87" s="17">
        <f t="shared" si="20"/>
        <v>519696</v>
      </c>
      <c r="D87" s="17">
        <v>171674</v>
      </c>
      <c r="E87" s="17">
        <v>2356</v>
      </c>
      <c r="F87" s="17">
        <v>15545</v>
      </c>
      <c r="G87" s="17">
        <v>9491</v>
      </c>
      <c r="H87" s="17">
        <v>256671</v>
      </c>
      <c r="I87" s="17">
        <v>18457</v>
      </c>
      <c r="J87" s="17">
        <v>19800</v>
      </c>
      <c r="K87" s="17">
        <v>11533</v>
      </c>
      <c r="L87" s="17">
        <v>14169</v>
      </c>
      <c r="M87" s="829" t="s">
        <v>481</v>
      </c>
      <c r="N87" s="830"/>
    </row>
    <row r="88" spans="1:14" ht="13.9" customHeight="1" thickTop="1" thickBot="1">
      <c r="A88" s="11">
        <v>35</v>
      </c>
      <c r="B88" s="12" t="s">
        <v>480</v>
      </c>
      <c r="C88" s="13">
        <f t="shared" ref="C88:C98" si="25">+L88+K88+J88+I88+H88+G88+F88+E88+D88</f>
        <v>519696</v>
      </c>
      <c r="D88" s="13">
        <v>171674</v>
      </c>
      <c r="E88" s="13">
        <v>2356</v>
      </c>
      <c r="F88" s="13">
        <v>15545</v>
      </c>
      <c r="G88" s="13">
        <v>9491</v>
      </c>
      <c r="H88" s="13">
        <v>256671</v>
      </c>
      <c r="I88" s="13">
        <v>18457</v>
      </c>
      <c r="J88" s="13">
        <v>19800</v>
      </c>
      <c r="K88" s="13">
        <v>11533</v>
      </c>
      <c r="L88" s="13">
        <v>14169</v>
      </c>
      <c r="M88" s="966" t="s">
        <v>482</v>
      </c>
      <c r="N88" s="967"/>
    </row>
    <row r="89" spans="1:14" ht="27.6" customHeight="1" thickTop="1" thickBot="1">
      <c r="A89" s="102" t="s">
        <v>483</v>
      </c>
      <c r="B89" s="103" t="s">
        <v>484</v>
      </c>
      <c r="C89" s="17">
        <f t="shared" si="25"/>
        <v>222574</v>
      </c>
      <c r="D89" s="17">
        <f>+D90+D92+D97</f>
        <v>22414</v>
      </c>
      <c r="E89" s="17">
        <f t="shared" ref="E89:K89" si="26">+E90+E92+E97</f>
        <v>1740</v>
      </c>
      <c r="F89" s="17">
        <f t="shared" si="26"/>
        <v>119700</v>
      </c>
      <c r="G89" s="17">
        <f t="shared" si="26"/>
        <v>5602</v>
      </c>
      <c r="H89" s="17">
        <f t="shared" si="26"/>
        <v>30633</v>
      </c>
      <c r="I89" s="17">
        <f t="shared" si="26"/>
        <v>5641</v>
      </c>
      <c r="J89" s="17">
        <f t="shared" si="26"/>
        <v>15918</v>
      </c>
      <c r="K89" s="17">
        <f t="shared" si="26"/>
        <v>8857</v>
      </c>
      <c r="L89" s="17">
        <f>+L90+L92+L97</f>
        <v>12069</v>
      </c>
      <c r="M89" s="829" t="s">
        <v>485</v>
      </c>
      <c r="N89" s="830"/>
    </row>
    <row r="90" spans="1:14" ht="15.75" thickTop="1">
      <c r="A90" s="11">
        <v>37</v>
      </c>
      <c r="B90" s="12" t="s">
        <v>486</v>
      </c>
      <c r="C90" s="13">
        <f t="shared" si="25"/>
        <v>53894</v>
      </c>
      <c r="D90" s="13">
        <v>1266</v>
      </c>
      <c r="E90" s="13">
        <v>0</v>
      </c>
      <c r="F90" s="13">
        <v>26328</v>
      </c>
      <c r="G90" s="13">
        <v>2722</v>
      </c>
      <c r="H90" s="13">
        <v>6452</v>
      </c>
      <c r="I90" s="13">
        <v>726</v>
      </c>
      <c r="J90" s="13">
        <v>8816</v>
      </c>
      <c r="K90" s="13">
        <v>6021</v>
      </c>
      <c r="L90" s="13">
        <v>1563</v>
      </c>
      <c r="M90" s="960" t="s">
        <v>487</v>
      </c>
      <c r="N90" s="961"/>
    </row>
    <row r="91" spans="1:14">
      <c r="A91" s="27">
        <v>3700</v>
      </c>
      <c r="B91" s="28" t="s">
        <v>486</v>
      </c>
      <c r="C91" s="17">
        <f t="shared" si="25"/>
        <v>53894</v>
      </c>
      <c r="D91" s="17">
        <v>1266</v>
      </c>
      <c r="E91" s="17">
        <v>0</v>
      </c>
      <c r="F91" s="17">
        <v>26328</v>
      </c>
      <c r="G91" s="17">
        <v>2722</v>
      </c>
      <c r="H91" s="17">
        <v>6452</v>
      </c>
      <c r="I91" s="17">
        <v>726</v>
      </c>
      <c r="J91" s="17">
        <v>8816</v>
      </c>
      <c r="K91" s="17">
        <v>6021</v>
      </c>
      <c r="L91" s="17">
        <v>1563</v>
      </c>
      <c r="M91" s="769" t="s">
        <v>487</v>
      </c>
      <c r="N91" s="770"/>
    </row>
    <row r="92" spans="1:14" ht="22.5">
      <c r="A92" s="11">
        <v>38</v>
      </c>
      <c r="B92" s="12" t="s">
        <v>488</v>
      </c>
      <c r="C92" s="13">
        <f>+L92+K92+J92+I92+H92+G92+F92+E92+D92</f>
        <v>156919</v>
      </c>
      <c r="D92" s="13">
        <f>+D93+D94+D95+D96</f>
        <v>14664</v>
      </c>
      <c r="E92" s="13">
        <f t="shared" ref="E92:K92" si="27">+E93+E94+E95+E96</f>
        <v>1740</v>
      </c>
      <c r="F92" s="13">
        <f t="shared" si="27"/>
        <v>93372</v>
      </c>
      <c r="G92" s="13">
        <f t="shared" si="27"/>
        <v>1794</v>
      </c>
      <c r="H92" s="13">
        <f t="shared" si="27"/>
        <v>23514</v>
      </c>
      <c r="I92" s="13">
        <f t="shared" si="27"/>
        <v>4895</v>
      </c>
      <c r="J92" s="13">
        <f t="shared" si="27"/>
        <v>6740</v>
      </c>
      <c r="K92" s="13">
        <f t="shared" si="27"/>
        <v>2443</v>
      </c>
      <c r="L92" s="13">
        <f>+L93+L94+L95+L96</f>
        <v>7757</v>
      </c>
      <c r="M92" s="900" t="s">
        <v>489</v>
      </c>
      <c r="N92" s="901"/>
    </row>
    <row r="93" spans="1:14">
      <c r="A93" s="11">
        <v>3811</v>
      </c>
      <c r="B93" s="20" t="s">
        <v>650</v>
      </c>
      <c r="C93" s="13">
        <f t="shared" si="25"/>
        <v>51548</v>
      </c>
      <c r="D93" s="13">
        <v>1120</v>
      </c>
      <c r="E93" s="13">
        <v>220</v>
      </c>
      <c r="F93" s="13">
        <v>39622</v>
      </c>
      <c r="G93" s="13">
        <v>621</v>
      </c>
      <c r="H93" s="13">
        <v>798</v>
      </c>
      <c r="I93" s="13">
        <v>0</v>
      </c>
      <c r="J93" s="13">
        <v>5601</v>
      </c>
      <c r="K93" s="13">
        <v>22</v>
      </c>
      <c r="L93" s="13">
        <v>3544</v>
      </c>
      <c r="M93" s="918" t="s">
        <v>651</v>
      </c>
      <c r="N93" s="919"/>
    </row>
    <row r="94" spans="1:14">
      <c r="A94" s="27">
        <v>3821</v>
      </c>
      <c r="B94" s="28" t="s">
        <v>490</v>
      </c>
      <c r="C94" s="17">
        <f t="shared" si="25"/>
        <v>79804</v>
      </c>
      <c r="D94" s="17">
        <v>11981</v>
      </c>
      <c r="E94" s="17">
        <v>0</v>
      </c>
      <c r="F94" s="17">
        <v>47772</v>
      </c>
      <c r="G94" s="17">
        <v>405</v>
      </c>
      <c r="H94" s="17">
        <v>12866</v>
      </c>
      <c r="I94" s="17">
        <v>4568</v>
      </c>
      <c r="J94" s="17">
        <v>694</v>
      </c>
      <c r="K94" s="17">
        <v>77</v>
      </c>
      <c r="L94" s="17">
        <v>1441</v>
      </c>
      <c r="M94" s="769" t="s">
        <v>491</v>
      </c>
      <c r="N94" s="770"/>
    </row>
    <row r="95" spans="1:14">
      <c r="A95" s="19">
        <v>3822</v>
      </c>
      <c r="B95" s="20" t="s">
        <v>492</v>
      </c>
      <c r="C95" s="13">
        <f t="shared" si="25"/>
        <v>17454</v>
      </c>
      <c r="D95" s="13">
        <v>1412</v>
      </c>
      <c r="E95" s="13">
        <v>0</v>
      </c>
      <c r="F95" s="13">
        <v>5978</v>
      </c>
      <c r="G95" s="13">
        <v>389</v>
      </c>
      <c r="H95" s="13">
        <v>7167</v>
      </c>
      <c r="I95" s="13">
        <v>0</v>
      </c>
      <c r="J95" s="13">
        <v>0</v>
      </c>
      <c r="K95" s="13">
        <v>2344</v>
      </c>
      <c r="L95" s="13">
        <v>164</v>
      </c>
      <c r="M95" s="900" t="s">
        <v>493</v>
      </c>
      <c r="N95" s="901"/>
    </row>
    <row r="96" spans="1:14">
      <c r="A96" s="27">
        <v>3830</v>
      </c>
      <c r="B96" s="28" t="s">
        <v>494</v>
      </c>
      <c r="C96" s="17">
        <f t="shared" si="25"/>
        <v>8113</v>
      </c>
      <c r="D96" s="17">
        <v>151</v>
      </c>
      <c r="E96" s="17">
        <v>1520</v>
      </c>
      <c r="F96" s="17">
        <v>0</v>
      </c>
      <c r="G96" s="17">
        <v>379</v>
      </c>
      <c r="H96" s="17">
        <v>2683</v>
      </c>
      <c r="I96" s="17">
        <v>327</v>
      </c>
      <c r="J96" s="17">
        <v>445</v>
      </c>
      <c r="K96" s="17">
        <v>0</v>
      </c>
      <c r="L96" s="17">
        <v>2608</v>
      </c>
      <c r="M96" s="769" t="s">
        <v>495</v>
      </c>
      <c r="N96" s="770"/>
    </row>
    <row r="97" spans="1:14" ht="22.5">
      <c r="A97" s="11">
        <v>39</v>
      </c>
      <c r="B97" s="12" t="s">
        <v>496</v>
      </c>
      <c r="C97" s="13">
        <f t="shared" si="25"/>
        <v>11761</v>
      </c>
      <c r="D97" s="13">
        <v>6484</v>
      </c>
      <c r="E97" s="13">
        <v>0</v>
      </c>
      <c r="F97" s="13">
        <v>0</v>
      </c>
      <c r="G97" s="13">
        <v>1086</v>
      </c>
      <c r="H97" s="13">
        <v>667</v>
      </c>
      <c r="I97" s="13">
        <v>20</v>
      </c>
      <c r="J97" s="13">
        <v>362</v>
      </c>
      <c r="K97" s="13">
        <v>393</v>
      </c>
      <c r="L97" s="13">
        <v>2749</v>
      </c>
      <c r="M97" s="900" t="s">
        <v>497</v>
      </c>
      <c r="N97" s="901"/>
    </row>
    <row r="98" spans="1:14">
      <c r="A98" s="27">
        <v>3900</v>
      </c>
      <c r="B98" s="28" t="s">
        <v>496</v>
      </c>
      <c r="C98" s="17">
        <f t="shared" si="25"/>
        <v>11761</v>
      </c>
      <c r="D98" s="17">
        <v>6484</v>
      </c>
      <c r="E98" s="17">
        <v>0</v>
      </c>
      <c r="F98" s="17">
        <v>0</v>
      </c>
      <c r="G98" s="17">
        <v>1086</v>
      </c>
      <c r="H98" s="17">
        <v>667</v>
      </c>
      <c r="I98" s="17">
        <v>20</v>
      </c>
      <c r="J98" s="17">
        <v>362</v>
      </c>
      <c r="K98" s="17">
        <v>393</v>
      </c>
      <c r="L98" s="17">
        <v>2749</v>
      </c>
      <c r="M98" s="962" t="s">
        <v>497</v>
      </c>
      <c r="N98" s="963"/>
    </row>
    <row r="99" spans="1:14" ht="29.45" customHeight="1">
      <c r="A99" s="964" t="s">
        <v>498</v>
      </c>
      <c r="B99" s="965"/>
      <c r="C99" s="104">
        <f>+C8+C14+C87+C89</f>
        <v>26437847</v>
      </c>
      <c r="D99" s="104">
        <f t="shared" ref="D99:K99" si="28">+D8+D14+D87+D89</f>
        <v>10120584</v>
      </c>
      <c r="E99" s="104">
        <f t="shared" si="28"/>
        <v>35380</v>
      </c>
      <c r="F99" s="104">
        <f t="shared" si="28"/>
        <v>3994973</v>
      </c>
      <c r="G99" s="104">
        <f t="shared" si="28"/>
        <v>3872071</v>
      </c>
      <c r="H99" s="104">
        <f t="shared" si="28"/>
        <v>3012894</v>
      </c>
      <c r="I99" s="104">
        <f t="shared" si="28"/>
        <v>284390</v>
      </c>
      <c r="J99" s="104">
        <f t="shared" si="28"/>
        <v>2308490</v>
      </c>
      <c r="K99" s="104">
        <f t="shared" si="28"/>
        <v>530880</v>
      </c>
      <c r="L99" s="104">
        <f>+L8+L14+L87+L89</f>
        <v>2278185</v>
      </c>
      <c r="M99" s="773" t="s">
        <v>500</v>
      </c>
      <c r="N99" s="774"/>
    </row>
  </sheetData>
  <mergeCells count="101">
    <mergeCell ref="A1:N1"/>
    <mergeCell ref="A2:N2"/>
    <mergeCell ref="A3:N3"/>
    <mergeCell ref="A4:N4"/>
    <mergeCell ref="A5:N5"/>
    <mergeCell ref="A6:B6"/>
    <mergeCell ref="C6:L6"/>
    <mergeCell ref="M7:N7"/>
    <mergeCell ref="M8:N8"/>
    <mergeCell ref="M9:N9"/>
    <mergeCell ref="M10:N10"/>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M32:N32"/>
    <mergeCell ref="M34:N34"/>
    <mergeCell ref="M35:N35"/>
    <mergeCell ref="M33:N33"/>
    <mergeCell ref="M36:N36"/>
    <mergeCell ref="M37:N37"/>
    <mergeCell ref="M38:N38"/>
    <mergeCell ref="M39:N39"/>
    <mergeCell ref="M40:N40"/>
    <mergeCell ref="M41:N41"/>
    <mergeCell ref="M42:N42"/>
    <mergeCell ref="M43:N43"/>
    <mergeCell ref="M44:N44"/>
    <mergeCell ref="M45:N45"/>
    <mergeCell ref="M46:N46"/>
    <mergeCell ref="M47:N47"/>
    <mergeCell ref="M48:N48"/>
    <mergeCell ref="M49:N49"/>
    <mergeCell ref="M50:N50"/>
    <mergeCell ref="M51:N51"/>
    <mergeCell ref="M52:N52"/>
    <mergeCell ref="M53:N53"/>
    <mergeCell ref="M54:N54"/>
    <mergeCell ref="M55:N55"/>
    <mergeCell ref="M56:N56"/>
    <mergeCell ref="M57:N57"/>
    <mergeCell ref="M58:N58"/>
    <mergeCell ref="M59:N59"/>
    <mergeCell ref="M60:N60"/>
    <mergeCell ref="M66:N66"/>
    <mergeCell ref="M68:N68"/>
    <mergeCell ref="M69:N69"/>
    <mergeCell ref="M70:N70"/>
    <mergeCell ref="M61:N61"/>
    <mergeCell ref="M62:N62"/>
    <mergeCell ref="M63:N63"/>
    <mergeCell ref="M64:N64"/>
    <mergeCell ref="M65:N65"/>
    <mergeCell ref="M67:N67"/>
    <mergeCell ref="M71:N71"/>
    <mergeCell ref="M72:N72"/>
    <mergeCell ref="M73:N73"/>
    <mergeCell ref="M74:N74"/>
    <mergeCell ref="M75:N75"/>
    <mergeCell ref="M76:N76"/>
    <mergeCell ref="M77:N77"/>
    <mergeCell ref="M78:N78"/>
    <mergeCell ref="M79:N79"/>
    <mergeCell ref="M80:N80"/>
    <mergeCell ref="M81:N81"/>
    <mergeCell ref="M82:N82"/>
    <mergeCell ref="M83:N83"/>
    <mergeCell ref="M84:N84"/>
    <mergeCell ref="M85:N85"/>
    <mergeCell ref="M86:N86"/>
    <mergeCell ref="M87:N87"/>
    <mergeCell ref="M88:N88"/>
    <mergeCell ref="M89:N89"/>
    <mergeCell ref="M90:N90"/>
    <mergeCell ref="M97:N97"/>
    <mergeCell ref="M98:N98"/>
    <mergeCell ref="A99:B99"/>
    <mergeCell ref="M99:N99"/>
    <mergeCell ref="M91:N91"/>
    <mergeCell ref="M92:N92"/>
    <mergeCell ref="M94:N94"/>
    <mergeCell ref="M95:N95"/>
    <mergeCell ref="M96:N96"/>
    <mergeCell ref="M93:N93"/>
  </mergeCells>
  <printOptions horizontalCentered="1"/>
  <pageMargins left="0" right="0" top="0.196527777777778" bottom="0" header="0.51180555555555596" footer="0.51180555555555596"/>
  <pageSetup paperSize="9" scale="70" orientation="landscape" r:id="rId1"/>
  <headerFooter alignWithMargins="0"/>
  <rowBreaks count="2" manualBreakCount="2">
    <brk id="44" max="13" man="1"/>
    <brk id="65"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O102"/>
  <sheetViews>
    <sheetView view="pageBreakPreview" topLeftCell="B79" zoomScaleNormal="100" zoomScaleSheetLayoutView="100" workbookViewId="0">
      <selection activeCell="A14" sqref="A14"/>
    </sheetView>
  </sheetViews>
  <sheetFormatPr defaultColWidth="8.88671875" defaultRowHeight="15"/>
  <cols>
    <col min="1" max="1" width="5.77734375" style="56" customWidth="1"/>
    <col min="2" max="2" width="59.5546875" style="55" customWidth="1"/>
    <col min="3" max="3" width="11.21875" style="57" customWidth="1"/>
    <col min="4" max="4" width="8.6640625" style="57" customWidth="1"/>
    <col min="5" max="5" width="14.21875" style="57" bestFit="1" customWidth="1"/>
    <col min="6" max="7" width="8.6640625" style="57" customWidth="1"/>
    <col min="8" max="8" width="9.109375" style="57" bestFit="1" customWidth="1"/>
    <col min="9" max="9" width="10.109375" style="57" bestFit="1" customWidth="1"/>
    <col min="10" max="10" width="9.109375" style="57" bestFit="1" customWidth="1"/>
    <col min="11" max="11" width="10.109375" style="57" bestFit="1" customWidth="1"/>
    <col min="12" max="12" width="34.6640625" style="57" customWidth="1"/>
    <col min="13" max="13" width="0.109375" style="57" customWidth="1"/>
    <col min="14" max="16384" width="8.88671875" style="57"/>
  </cols>
  <sheetData>
    <row r="1" spans="1:15" s="53" customFormat="1">
      <c r="A1" s="803"/>
      <c r="B1" s="803"/>
      <c r="C1" s="803"/>
      <c r="D1" s="803"/>
      <c r="E1" s="803"/>
      <c r="F1" s="803"/>
      <c r="G1" s="803"/>
      <c r="H1" s="803"/>
      <c r="I1" s="803"/>
      <c r="J1" s="803"/>
      <c r="K1" s="803"/>
      <c r="L1" s="803"/>
      <c r="M1" s="803"/>
      <c r="N1" s="69"/>
      <c r="O1" s="69"/>
    </row>
    <row r="2" spans="1:15" ht="20.25">
      <c r="A2" s="720" t="s">
        <v>546</v>
      </c>
      <c r="B2" s="720"/>
      <c r="C2" s="720"/>
      <c r="D2" s="720"/>
      <c r="E2" s="720"/>
      <c r="F2" s="720"/>
      <c r="G2" s="720"/>
      <c r="H2" s="720"/>
      <c r="I2" s="720"/>
      <c r="J2" s="720"/>
      <c r="K2" s="720"/>
      <c r="L2" s="720"/>
      <c r="M2" s="720"/>
    </row>
    <row r="3" spans="1:15" ht="20.25">
      <c r="A3" s="720" t="s">
        <v>289</v>
      </c>
      <c r="B3" s="720"/>
      <c r="C3" s="720"/>
      <c r="D3" s="720"/>
      <c r="E3" s="720"/>
      <c r="F3" s="720"/>
      <c r="G3" s="720"/>
      <c r="H3" s="720"/>
      <c r="I3" s="720"/>
      <c r="J3" s="720"/>
      <c r="K3" s="720"/>
      <c r="L3" s="720"/>
      <c r="M3" s="720"/>
    </row>
    <row r="4" spans="1:15" ht="15.75" customHeight="1">
      <c r="A4" s="804" t="s">
        <v>547</v>
      </c>
      <c r="B4" s="804"/>
      <c r="C4" s="804"/>
      <c r="D4" s="804"/>
      <c r="E4" s="804"/>
      <c r="F4" s="804"/>
      <c r="G4" s="804"/>
      <c r="H4" s="804"/>
      <c r="I4" s="804"/>
      <c r="J4" s="804"/>
      <c r="K4" s="804"/>
      <c r="L4" s="804"/>
      <c r="M4" s="804"/>
    </row>
    <row r="5" spans="1:15" ht="15.75" customHeight="1">
      <c r="A5" s="804" t="s">
        <v>291</v>
      </c>
      <c r="B5" s="804"/>
      <c r="C5" s="804"/>
      <c r="D5" s="804"/>
      <c r="E5" s="804"/>
      <c r="F5" s="804"/>
      <c r="G5" s="804"/>
      <c r="H5" s="804"/>
      <c r="I5" s="804"/>
      <c r="J5" s="804"/>
      <c r="K5" s="804"/>
      <c r="L5" s="804"/>
      <c r="M5" s="804"/>
    </row>
    <row r="6" spans="1:15" ht="15.75">
      <c r="A6" s="805" t="s">
        <v>721</v>
      </c>
      <c r="B6" s="805"/>
      <c r="C6" s="846">
        <v>2017</v>
      </c>
      <c r="D6" s="846"/>
      <c r="E6" s="846"/>
      <c r="F6" s="846"/>
      <c r="G6" s="846"/>
      <c r="H6" s="846"/>
      <c r="I6" s="846"/>
      <c r="J6" s="846"/>
      <c r="K6" s="846"/>
      <c r="L6" s="985" t="s">
        <v>722</v>
      </c>
      <c r="M6" s="985"/>
    </row>
    <row r="7" spans="1:15" ht="15" customHeight="1">
      <c r="A7" s="969" t="s">
        <v>723</v>
      </c>
      <c r="B7" s="862" t="s">
        <v>295</v>
      </c>
      <c r="C7" s="865" t="s">
        <v>663</v>
      </c>
      <c r="D7" s="865" t="s">
        <v>664</v>
      </c>
      <c r="E7" s="865" t="s">
        <v>665</v>
      </c>
      <c r="F7" s="865" t="s">
        <v>550</v>
      </c>
      <c r="G7" s="865"/>
      <c r="H7" s="865"/>
      <c r="I7" s="865" t="s">
        <v>551</v>
      </c>
      <c r="J7" s="865"/>
      <c r="K7" s="865"/>
      <c r="L7" s="871" t="s">
        <v>510</v>
      </c>
      <c r="M7" s="872"/>
    </row>
    <row r="8" spans="1:15">
      <c r="A8" s="970"/>
      <c r="B8" s="863"/>
      <c r="C8" s="866"/>
      <c r="D8" s="866"/>
      <c r="E8" s="866"/>
      <c r="F8" s="870" t="s">
        <v>552</v>
      </c>
      <c r="G8" s="870"/>
      <c r="H8" s="870"/>
      <c r="I8" s="870" t="s">
        <v>553</v>
      </c>
      <c r="J8" s="870"/>
      <c r="K8" s="870"/>
      <c r="L8" s="873"/>
      <c r="M8" s="873"/>
    </row>
    <row r="9" spans="1:15">
      <c r="A9" s="970"/>
      <c r="B9" s="863"/>
      <c r="C9" s="867" t="s">
        <v>666</v>
      </c>
      <c r="D9" s="869" t="s">
        <v>667</v>
      </c>
      <c r="E9" s="869" t="s">
        <v>668</v>
      </c>
      <c r="F9" s="59" t="s">
        <v>500</v>
      </c>
      <c r="G9" s="59" t="s">
        <v>554</v>
      </c>
      <c r="H9" s="59" t="s">
        <v>555</v>
      </c>
      <c r="I9" s="59" t="s">
        <v>500</v>
      </c>
      <c r="J9" s="59" t="s">
        <v>556</v>
      </c>
      <c r="K9" s="59" t="s">
        <v>557</v>
      </c>
      <c r="L9" s="873"/>
      <c r="M9" s="873"/>
    </row>
    <row r="10" spans="1:15">
      <c r="A10" s="971"/>
      <c r="B10" s="864"/>
      <c r="C10" s="868"/>
      <c r="D10" s="870"/>
      <c r="E10" s="870"/>
      <c r="F10" s="61" t="s">
        <v>498</v>
      </c>
      <c r="G10" s="62" t="s">
        <v>558</v>
      </c>
      <c r="H10" s="62" t="s">
        <v>559</v>
      </c>
      <c r="I10" s="61" t="s">
        <v>498</v>
      </c>
      <c r="J10" s="62" t="s">
        <v>560</v>
      </c>
      <c r="K10" s="62" t="s">
        <v>561</v>
      </c>
      <c r="L10" s="874"/>
      <c r="M10" s="874"/>
    </row>
    <row r="11" spans="1:15" s="54" customFormat="1" ht="13.9" customHeight="1">
      <c r="A11" s="7" t="s">
        <v>305</v>
      </c>
      <c r="B11" s="8" t="s">
        <v>306</v>
      </c>
      <c r="C11" s="94">
        <f>+E11-D11</f>
        <v>185679255</v>
      </c>
      <c r="D11" s="23">
        <f>+D12+D13+D15</f>
        <v>12703506</v>
      </c>
      <c r="E11" s="94">
        <f>+I11-F11</f>
        <v>198382761</v>
      </c>
      <c r="F11" s="94">
        <f>+H11+G11</f>
        <v>31967912</v>
      </c>
      <c r="G11" s="23">
        <f>+G12+G13+G15</f>
        <v>21498178</v>
      </c>
      <c r="H11" s="23">
        <f>+H12+H13+H15</f>
        <v>10469734</v>
      </c>
      <c r="I11" s="94">
        <f>+K11+J11</f>
        <v>230350673</v>
      </c>
      <c r="J11" s="23">
        <f>+J12+J13+J15</f>
        <v>19760091</v>
      </c>
      <c r="K11" s="23">
        <f>+K12+K13+K15</f>
        <v>210590582</v>
      </c>
      <c r="L11" s="799" t="s">
        <v>308</v>
      </c>
      <c r="M11" s="800"/>
    </row>
    <row r="12" spans="1:15" s="54" customFormat="1" ht="13.9" customHeight="1">
      <c r="A12" s="11" t="s">
        <v>309</v>
      </c>
      <c r="B12" s="12" t="s">
        <v>310</v>
      </c>
      <c r="C12" s="95">
        <f t="shared" ref="C12:C75" si="0">+E12-D12</f>
        <v>181537335</v>
      </c>
      <c r="D12" s="13">
        <v>11900364</v>
      </c>
      <c r="E12" s="95">
        <f t="shared" ref="E12:E75" si="1">+I12-F12</f>
        <v>193437699</v>
      </c>
      <c r="F12" s="95">
        <f t="shared" ref="F12:F75" si="2">+H12+G12</f>
        <v>29013975</v>
      </c>
      <c r="G12" s="13">
        <v>20074141</v>
      </c>
      <c r="H12" s="13">
        <v>8939834</v>
      </c>
      <c r="I12" s="95">
        <f t="shared" ref="I12:I75" si="3">+K12+J12</f>
        <v>222451674</v>
      </c>
      <c r="J12" s="13">
        <v>17128313</v>
      </c>
      <c r="K12" s="13">
        <v>205323361</v>
      </c>
      <c r="L12" s="922" t="s">
        <v>312</v>
      </c>
      <c r="M12" s="923"/>
    </row>
    <row r="13" spans="1:15" s="54" customFormat="1" ht="13.9" customHeight="1">
      <c r="A13" s="15" t="s">
        <v>313</v>
      </c>
      <c r="B13" s="16" t="s">
        <v>314</v>
      </c>
      <c r="C13" s="96">
        <f t="shared" si="0"/>
        <v>553268</v>
      </c>
      <c r="D13" s="17">
        <v>86413</v>
      </c>
      <c r="E13" s="96">
        <f t="shared" si="1"/>
        <v>639681</v>
      </c>
      <c r="F13" s="96">
        <f t="shared" si="2"/>
        <v>656567</v>
      </c>
      <c r="G13" s="17">
        <v>272604</v>
      </c>
      <c r="H13" s="17">
        <v>383963</v>
      </c>
      <c r="I13" s="96">
        <f t="shared" si="3"/>
        <v>1296248</v>
      </c>
      <c r="J13" s="17">
        <v>157202</v>
      </c>
      <c r="K13" s="17">
        <v>1139046</v>
      </c>
      <c r="L13" s="924" t="s">
        <v>316</v>
      </c>
      <c r="M13" s="925"/>
    </row>
    <row r="14" spans="1:15" s="54" customFormat="1" ht="13.9" customHeight="1">
      <c r="A14" s="19" t="s">
        <v>317</v>
      </c>
      <c r="B14" s="20" t="s">
        <v>318</v>
      </c>
      <c r="C14" s="95">
        <f t="shared" si="0"/>
        <v>553268</v>
      </c>
      <c r="D14" s="13">
        <v>86413</v>
      </c>
      <c r="E14" s="95">
        <f t="shared" si="1"/>
        <v>639681</v>
      </c>
      <c r="F14" s="95">
        <f t="shared" si="2"/>
        <v>656567</v>
      </c>
      <c r="G14" s="13">
        <v>272604</v>
      </c>
      <c r="H14" s="13">
        <v>383963</v>
      </c>
      <c r="I14" s="95">
        <f t="shared" si="3"/>
        <v>1296248</v>
      </c>
      <c r="J14" s="13">
        <v>157202</v>
      </c>
      <c r="K14" s="13">
        <v>1139046</v>
      </c>
      <c r="L14" s="900" t="s">
        <v>319</v>
      </c>
      <c r="M14" s="901"/>
    </row>
    <row r="15" spans="1:15" s="54" customFormat="1" ht="13.9" customHeight="1">
      <c r="A15" s="21" t="s">
        <v>320</v>
      </c>
      <c r="B15" s="22" t="s">
        <v>321</v>
      </c>
      <c r="C15" s="94">
        <f t="shared" si="0"/>
        <v>3588652</v>
      </c>
      <c r="D15" s="23">
        <v>716729</v>
      </c>
      <c r="E15" s="94">
        <f t="shared" si="1"/>
        <v>4305381</v>
      </c>
      <c r="F15" s="94">
        <f t="shared" si="2"/>
        <v>2297370</v>
      </c>
      <c r="G15" s="23">
        <v>1151433</v>
      </c>
      <c r="H15" s="23">
        <v>1145937</v>
      </c>
      <c r="I15" s="94">
        <f t="shared" si="3"/>
        <v>6602751</v>
      </c>
      <c r="J15" s="23">
        <v>2474576</v>
      </c>
      <c r="K15" s="23">
        <v>4128175</v>
      </c>
      <c r="L15" s="799" t="s">
        <v>322</v>
      </c>
      <c r="M15" s="800"/>
    </row>
    <row r="16" spans="1:15" s="54" customFormat="1" ht="13.9" customHeight="1">
      <c r="A16" s="19" t="s">
        <v>323</v>
      </c>
      <c r="B16" s="20" t="s">
        <v>324</v>
      </c>
      <c r="C16" s="97">
        <f t="shared" si="0"/>
        <v>3588652</v>
      </c>
      <c r="D16" s="25">
        <v>716729</v>
      </c>
      <c r="E16" s="97">
        <f t="shared" si="1"/>
        <v>4305381</v>
      </c>
      <c r="F16" s="97">
        <f t="shared" si="2"/>
        <v>2297370</v>
      </c>
      <c r="G16" s="25">
        <v>1151433</v>
      </c>
      <c r="H16" s="25">
        <v>1145937</v>
      </c>
      <c r="I16" s="97">
        <f t="shared" si="3"/>
        <v>6602751</v>
      </c>
      <c r="J16" s="25">
        <v>2474576</v>
      </c>
      <c r="K16" s="25">
        <v>4128175</v>
      </c>
      <c r="L16" s="900" t="s">
        <v>325</v>
      </c>
      <c r="M16" s="901"/>
    </row>
    <row r="17" spans="1:13" s="54" customFormat="1" ht="13.9" customHeight="1">
      <c r="A17" s="7" t="s">
        <v>326</v>
      </c>
      <c r="B17" s="8" t="s">
        <v>327</v>
      </c>
      <c r="C17" s="96">
        <f t="shared" si="0"/>
        <v>46386233</v>
      </c>
      <c r="D17" s="17">
        <f>+D18+D27+D30+D33+D37+D39+D41+D44+D47+D48+D49+D51+D54+D60+D61+D66+D72+D74+D77+D80+D82+D85</f>
        <v>5552707</v>
      </c>
      <c r="E17" s="96">
        <f t="shared" si="1"/>
        <v>51938940</v>
      </c>
      <c r="F17" s="96">
        <f t="shared" si="2"/>
        <v>61869089</v>
      </c>
      <c r="G17" s="17">
        <f>+G18+G27+G30+G33+G37+G39+G41+G44+G47+G48+G49+G51+G54+G60+G61+G66+G72+G74+G77+G80+G82+G85</f>
        <v>4246638</v>
      </c>
      <c r="H17" s="17">
        <f>+H18+H27+H30+H33+H37+H39+H41+H44+H47+H48+H49+H51+H54+H60+H61+H66+H72+H74+H77+H80+H82+H85</f>
        <v>57622451</v>
      </c>
      <c r="I17" s="96">
        <f t="shared" si="3"/>
        <v>113808029</v>
      </c>
      <c r="J17" s="17">
        <f>+J18+J27+J30+J33+J37+J39+J41+J44+J47+J48+J49+J51+J54+J60+J61+J66+J72+J74+J77+J80+J82+J85</f>
        <v>1780286</v>
      </c>
      <c r="K17" s="17">
        <f>+K18+K27+K30+K33+K37+K39+K41+K44+K47+K48+K49+K51+K54+K60+K61+K66+K72+K74+K77+K80+K82+K85</f>
        <v>112027743</v>
      </c>
      <c r="L17" s="799" t="s">
        <v>328</v>
      </c>
      <c r="M17" s="800"/>
    </row>
    <row r="18" spans="1:13" s="54" customFormat="1" ht="13.9" customHeight="1">
      <c r="A18" s="11">
        <v>10</v>
      </c>
      <c r="B18" s="12" t="s">
        <v>329</v>
      </c>
      <c r="C18" s="95">
        <f t="shared" si="0"/>
        <v>797628</v>
      </c>
      <c r="D18" s="13">
        <f>+D19+D20+D21+D22+D23+D24+D25+D26</f>
        <v>165147</v>
      </c>
      <c r="E18" s="95">
        <f t="shared" si="1"/>
        <v>962775</v>
      </c>
      <c r="F18" s="95">
        <f t="shared" si="2"/>
        <v>1509446</v>
      </c>
      <c r="G18" s="13">
        <f>+G19+G20+G21+G22+G23+G24+G25+G26</f>
        <v>266111</v>
      </c>
      <c r="H18" s="13">
        <f>+H19+H20+H21+H22+H23+H24+H25+H26</f>
        <v>1243335</v>
      </c>
      <c r="I18" s="95">
        <f t="shared" si="3"/>
        <v>2472221</v>
      </c>
      <c r="J18" s="13">
        <f>+J19+J20+J21+J22+J23+J24+J25+J26</f>
        <v>193805</v>
      </c>
      <c r="K18" s="13">
        <f>+K19+K20+K21+K22+K23+K24+K25+K26</f>
        <v>2278416</v>
      </c>
      <c r="L18" s="767" t="s">
        <v>330</v>
      </c>
      <c r="M18" s="768"/>
    </row>
    <row r="19" spans="1:13" s="54" customFormat="1" ht="13.9" customHeight="1">
      <c r="A19" s="27">
        <v>1010</v>
      </c>
      <c r="B19" s="28" t="s">
        <v>331</v>
      </c>
      <c r="C19" s="96">
        <f t="shared" si="0"/>
        <v>4072</v>
      </c>
      <c r="D19" s="17">
        <v>0</v>
      </c>
      <c r="E19" s="96">
        <f t="shared" si="1"/>
        <v>4072</v>
      </c>
      <c r="F19" s="96">
        <f t="shared" si="2"/>
        <v>11949</v>
      </c>
      <c r="G19" s="17">
        <v>8556</v>
      </c>
      <c r="H19" s="17">
        <v>3393</v>
      </c>
      <c r="I19" s="96">
        <f t="shared" si="3"/>
        <v>16021</v>
      </c>
      <c r="J19" s="17">
        <v>12035</v>
      </c>
      <c r="K19" s="17">
        <v>3986</v>
      </c>
      <c r="L19" s="769" t="s">
        <v>332</v>
      </c>
      <c r="M19" s="770"/>
    </row>
    <row r="20" spans="1:13" s="54" customFormat="1" ht="13.9" customHeight="1">
      <c r="A20" s="19">
        <v>1030</v>
      </c>
      <c r="B20" s="20" t="s">
        <v>333</v>
      </c>
      <c r="C20" s="95">
        <f t="shared" si="0"/>
        <v>57234</v>
      </c>
      <c r="D20" s="13">
        <v>22397</v>
      </c>
      <c r="E20" s="95">
        <f t="shared" si="1"/>
        <v>79631</v>
      </c>
      <c r="F20" s="95">
        <f t="shared" si="2"/>
        <v>251886</v>
      </c>
      <c r="G20" s="13">
        <v>4511</v>
      </c>
      <c r="H20" s="13">
        <v>247375</v>
      </c>
      <c r="I20" s="95">
        <f t="shared" si="3"/>
        <v>331517</v>
      </c>
      <c r="J20" s="13">
        <v>11500</v>
      </c>
      <c r="K20" s="13">
        <v>320017</v>
      </c>
      <c r="L20" s="900" t="s">
        <v>334</v>
      </c>
      <c r="M20" s="901"/>
    </row>
    <row r="21" spans="1:13" s="54" customFormat="1" ht="13.9" customHeight="1">
      <c r="A21" s="27">
        <v>1050</v>
      </c>
      <c r="B21" s="28" t="s">
        <v>335</v>
      </c>
      <c r="C21" s="96">
        <f t="shared" si="0"/>
        <v>180720</v>
      </c>
      <c r="D21" s="17">
        <v>54516</v>
      </c>
      <c r="E21" s="96">
        <f t="shared" si="1"/>
        <v>235236</v>
      </c>
      <c r="F21" s="96">
        <f t="shared" si="2"/>
        <v>261579</v>
      </c>
      <c r="G21" s="17">
        <v>36032</v>
      </c>
      <c r="H21" s="17">
        <v>225547</v>
      </c>
      <c r="I21" s="96">
        <f t="shared" si="3"/>
        <v>496815</v>
      </c>
      <c r="J21" s="17">
        <v>98234</v>
      </c>
      <c r="K21" s="17">
        <v>398581</v>
      </c>
      <c r="L21" s="769" t="s">
        <v>336</v>
      </c>
      <c r="M21" s="770"/>
    </row>
    <row r="22" spans="1:13" s="54" customFormat="1" ht="13.9" customHeight="1">
      <c r="A22" s="19">
        <v>1061</v>
      </c>
      <c r="B22" s="20" t="s">
        <v>337</v>
      </c>
      <c r="C22" s="95">
        <f t="shared" si="0"/>
        <v>149561</v>
      </c>
      <c r="D22" s="13">
        <v>36626</v>
      </c>
      <c r="E22" s="95">
        <f t="shared" si="1"/>
        <v>186187</v>
      </c>
      <c r="F22" s="95">
        <f t="shared" si="2"/>
        <v>298333</v>
      </c>
      <c r="G22" s="13">
        <v>32079</v>
      </c>
      <c r="H22" s="13">
        <v>266254</v>
      </c>
      <c r="I22" s="95">
        <f t="shared" si="3"/>
        <v>484520</v>
      </c>
      <c r="J22" s="13">
        <v>55669</v>
      </c>
      <c r="K22" s="13">
        <v>428851</v>
      </c>
      <c r="L22" s="900" t="s">
        <v>338</v>
      </c>
      <c r="M22" s="901"/>
    </row>
    <row r="23" spans="1:13" s="54" customFormat="1" ht="13.9" customHeight="1">
      <c r="A23" s="27">
        <v>1071</v>
      </c>
      <c r="B23" s="28" t="s">
        <v>339</v>
      </c>
      <c r="C23" s="96">
        <f t="shared" si="0"/>
        <v>344422</v>
      </c>
      <c r="D23" s="17">
        <v>45606</v>
      </c>
      <c r="E23" s="96">
        <f t="shared" si="1"/>
        <v>390028</v>
      </c>
      <c r="F23" s="96">
        <f t="shared" si="2"/>
        <v>620535</v>
      </c>
      <c r="G23" s="17">
        <v>160178</v>
      </c>
      <c r="H23" s="17">
        <v>460357</v>
      </c>
      <c r="I23" s="96">
        <f t="shared" si="3"/>
        <v>1010563</v>
      </c>
      <c r="J23" s="17">
        <v>15117</v>
      </c>
      <c r="K23" s="17">
        <v>995446</v>
      </c>
      <c r="L23" s="769" t="s">
        <v>340</v>
      </c>
      <c r="M23" s="770"/>
    </row>
    <row r="24" spans="1:13" s="54" customFormat="1" ht="13.9" customHeight="1">
      <c r="A24" s="19">
        <v>1073</v>
      </c>
      <c r="B24" s="20" t="s">
        <v>341</v>
      </c>
      <c r="C24" s="95">
        <f t="shared" si="0"/>
        <v>25249</v>
      </c>
      <c r="D24" s="13">
        <v>944</v>
      </c>
      <c r="E24" s="95">
        <f t="shared" si="1"/>
        <v>26193</v>
      </c>
      <c r="F24" s="95">
        <f t="shared" si="2"/>
        <v>28439</v>
      </c>
      <c r="G24" s="13">
        <v>12416</v>
      </c>
      <c r="H24" s="13">
        <v>16023</v>
      </c>
      <c r="I24" s="95">
        <f t="shared" si="3"/>
        <v>54632</v>
      </c>
      <c r="J24" s="13">
        <v>874</v>
      </c>
      <c r="K24" s="13">
        <v>53758</v>
      </c>
      <c r="L24" s="900" t="s">
        <v>343</v>
      </c>
      <c r="M24" s="901"/>
    </row>
    <row r="25" spans="1:13" s="54" customFormat="1" ht="13.9" customHeight="1">
      <c r="A25" s="27">
        <v>1079</v>
      </c>
      <c r="B25" s="28" t="s">
        <v>344</v>
      </c>
      <c r="C25" s="96">
        <f t="shared" si="0"/>
        <v>22750</v>
      </c>
      <c r="D25" s="17">
        <v>4595</v>
      </c>
      <c r="E25" s="96">
        <f t="shared" si="1"/>
        <v>27345</v>
      </c>
      <c r="F25" s="96">
        <f t="shared" si="2"/>
        <v>23805</v>
      </c>
      <c r="G25" s="17">
        <v>10299</v>
      </c>
      <c r="H25" s="17">
        <v>13506</v>
      </c>
      <c r="I25" s="96">
        <f t="shared" si="3"/>
        <v>51150</v>
      </c>
      <c r="J25" s="17">
        <v>376</v>
      </c>
      <c r="K25" s="17">
        <v>50774</v>
      </c>
      <c r="L25" s="769" t="s">
        <v>346</v>
      </c>
      <c r="M25" s="770"/>
    </row>
    <row r="26" spans="1:13" s="54" customFormat="1" ht="13.9" customHeight="1">
      <c r="A26" s="19">
        <v>1080</v>
      </c>
      <c r="B26" s="20" t="s">
        <v>347</v>
      </c>
      <c r="C26" s="95">
        <f t="shared" si="0"/>
        <v>13620</v>
      </c>
      <c r="D26" s="13">
        <v>463</v>
      </c>
      <c r="E26" s="95">
        <f t="shared" si="1"/>
        <v>14083</v>
      </c>
      <c r="F26" s="95">
        <f t="shared" si="2"/>
        <v>12920</v>
      </c>
      <c r="G26" s="13">
        <v>2040</v>
      </c>
      <c r="H26" s="13">
        <v>10880</v>
      </c>
      <c r="I26" s="95">
        <f t="shared" si="3"/>
        <v>27003</v>
      </c>
      <c r="J26" s="13">
        <v>0</v>
      </c>
      <c r="K26" s="13">
        <v>27003</v>
      </c>
      <c r="L26" s="900" t="s">
        <v>348</v>
      </c>
      <c r="M26" s="901"/>
    </row>
    <row r="27" spans="1:13" s="54" customFormat="1" ht="13.9" customHeight="1">
      <c r="A27" s="15">
        <v>11</v>
      </c>
      <c r="B27" s="16" t="s">
        <v>349</v>
      </c>
      <c r="C27" s="96">
        <f t="shared" si="0"/>
        <v>339254</v>
      </c>
      <c r="D27" s="17">
        <f>+D28+D29</f>
        <v>65571</v>
      </c>
      <c r="E27" s="96">
        <f t="shared" si="1"/>
        <v>404825</v>
      </c>
      <c r="F27" s="96">
        <f t="shared" si="2"/>
        <v>479062</v>
      </c>
      <c r="G27" s="17">
        <f>+G28+G29</f>
        <v>116072</v>
      </c>
      <c r="H27" s="17">
        <f>+H28+H29</f>
        <v>362990</v>
      </c>
      <c r="I27" s="96">
        <f t="shared" si="3"/>
        <v>883887</v>
      </c>
      <c r="J27" s="17">
        <f>+J28+J29</f>
        <v>101757</v>
      </c>
      <c r="K27" s="17">
        <f>+K28+K29</f>
        <v>782130</v>
      </c>
      <c r="L27" s="790" t="s">
        <v>350</v>
      </c>
      <c r="M27" s="791"/>
    </row>
    <row r="28" spans="1:13" s="54" customFormat="1" ht="13.9" customHeight="1">
      <c r="A28" s="19">
        <v>1105</v>
      </c>
      <c r="B28" s="20" t="s">
        <v>351</v>
      </c>
      <c r="C28" s="95">
        <f t="shared" si="0"/>
        <v>68764</v>
      </c>
      <c r="D28" s="13">
        <v>19854</v>
      </c>
      <c r="E28" s="95">
        <f t="shared" si="1"/>
        <v>88618</v>
      </c>
      <c r="F28" s="95">
        <f t="shared" si="2"/>
        <v>307770</v>
      </c>
      <c r="G28" s="13">
        <v>64821</v>
      </c>
      <c r="H28" s="13">
        <v>242949</v>
      </c>
      <c r="I28" s="95">
        <f t="shared" si="3"/>
        <v>396388</v>
      </c>
      <c r="J28" s="13">
        <v>22495</v>
      </c>
      <c r="K28" s="13">
        <v>373893</v>
      </c>
      <c r="L28" s="900" t="s">
        <v>352</v>
      </c>
      <c r="M28" s="901"/>
    </row>
    <row r="29" spans="1:13" s="54" customFormat="1" ht="13.9" customHeight="1">
      <c r="A29" s="27">
        <v>1106</v>
      </c>
      <c r="B29" s="28" t="s">
        <v>353</v>
      </c>
      <c r="C29" s="98">
        <f t="shared" si="0"/>
        <v>270490</v>
      </c>
      <c r="D29" s="31">
        <v>45717</v>
      </c>
      <c r="E29" s="98">
        <f t="shared" si="1"/>
        <v>316207</v>
      </c>
      <c r="F29" s="98">
        <f t="shared" si="2"/>
        <v>171292</v>
      </c>
      <c r="G29" s="31">
        <v>51251</v>
      </c>
      <c r="H29" s="31">
        <v>120041</v>
      </c>
      <c r="I29" s="98">
        <f t="shared" si="3"/>
        <v>487499</v>
      </c>
      <c r="J29" s="31">
        <v>79262</v>
      </c>
      <c r="K29" s="31">
        <v>408237</v>
      </c>
      <c r="L29" s="769" t="s">
        <v>354</v>
      </c>
      <c r="M29" s="770"/>
    </row>
    <row r="30" spans="1:13" s="54" customFormat="1" ht="13.9" customHeight="1">
      <c r="A30" s="11">
        <v>13</v>
      </c>
      <c r="B30" s="12" t="s">
        <v>355</v>
      </c>
      <c r="C30" s="95">
        <f t="shared" si="0"/>
        <v>28590</v>
      </c>
      <c r="D30" s="13">
        <f>+D31+D32</f>
        <v>3926</v>
      </c>
      <c r="E30" s="95">
        <f t="shared" si="1"/>
        <v>32516</v>
      </c>
      <c r="F30" s="95">
        <f t="shared" si="2"/>
        <v>41566</v>
      </c>
      <c r="G30" s="13">
        <f>+G31+G32</f>
        <v>10786</v>
      </c>
      <c r="H30" s="13">
        <f>+H31+H32</f>
        <v>30780</v>
      </c>
      <c r="I30" s="95">
        <f t="shared" si="3"/>
        <v>74082</v>
      </c>
      <c r="J30" s="13">
        <f>+J31+J32</f>
        <v>3006</v>
      </c>
      <c r="K30" s="13">
        <f>+K31+K32</f>
        <v>71076</v>
      </c>
      <c r="L30" s="767" t="s">
        <v>356</v>
      </c>
      <c r="M30" s="768"/>
    </row>
    <row r="31" spans="1:13" s="54" customFormat="1" ht="13.9" customHeight="1">
      <c r="A31" s="27">
        <v>1392</v>
      </c>
      <c r="B31" s="28" t="s">
        <v>357</v>
      </c>
      <c r="C31" s="96">
        <f t="shared" si="0"/>
        <v>26681</v>
      </c>
      <c r="D31" s="17">
        <v>3653</v>
      </c>
      <c r="E31" s="96">
        <f t="shared" si="1"/>
        <v>30334</v>
      </c>
      <c r="F31" s="96">
        <f t="shared" si="2"/>
        <v>40473</v>
      </c>
      <c r="G31" s="17">
        <v>10510</v>
      </c>
      <c r="H31" s="17">
        <v>29963</v>
      </c>
      <c r="I31" s="96">
        <f t="shared" si="3"/>
        <v>70807</v>
      </c>
      <c r="J31" s="17">
        <v>3006</v>
      </c>
      <c r="K31" s="17">
        <v>67801</v>
      </c>
      <c r="L31" s="769" t="s">
        <v>358</v>
      </c>
      <c r="M31" s="770"/>
    </row>
    <row r="32" spans="1:13" s="54" customFormat="1" ht="13.9" customHeight="1">
      <c r="A32" s="19">
        <v>1393</v>
      </c>
      <c r="B32" s="20" t="s">
        <v>359</v>
      </c>
      <c r="C32" s="95">
        <f t="shared" si="0"/>
        <v>1909</v>
      </c>
      <c r="D32" s="13">
        <v>273</v>
      </c>
      <c r="E32" s="95">
        <f t="shared" si="1"/>
        <v>2182</v>
      </c>
      <c r="F32" s="95">
        <f t="shared" si="2"/>
        <v>1093</v>
      </c>
      <c r="G32" s="13">
        <v>276</v>
      </c>
      <c r="H32" s="13">
        <v>817</v>
      </c>
      <c r="I32" s="95">
        <f t="shared" si="3"/>
        <v>3275</v>
      </c>
      <c r="J32" s="13">
        <v>0</v>
      </c>
      <c r="K32" s="13">
        <v>3275</v>
      </c>
      <c r="L32" s="900" t="s">
        <v>361</v>
      </c>
      <c r="M32" s="901"/>
    </row>
    <row r="33" spans="1:13" s="54" customFormat="1" ht="13.9" customHeight="1">
      <c r="A33" s="15">
        <v>14</v>
      </c>
      <c r="B33" s="16" t="s">
        <v>362</v>
      </c>
      <c r="C33" s="96">
        <f t="shared" si="0"/>
        <v>735565</v>
      </c>
      <c r="D33" s="17">
        <f>+D34+D35+D36</f>
        <v>17186</v>
      </c>
      <c r="E33" s="96">
        <f t="shared" si="1"/>
        <v>752751</v>
      </c>
      <c r="F33" s="96">
        <f t="shared" si="2"/>
        <v>740316</v>
      </c>
      <c r="G33" s="17">
        <f>+G34+G35+G36</f>
        <v>275408</v>
      </c>
      <c r="H33" s="17">
        <f>+H34+H35+H36</f>
        <v>464908</v>
      </c>
      <c r="I33" s="96">
        <f t="shared" si="3"/>
        <v>1493067</v>
      </c>
      <c r="J33" s="17">
        <f>+J34+J35+J36</f>
        <v>174929</v>
      </c>
      <c r="K33" s="17">
        <f>+K34+K35+K36</f>
        <v>1318138</v>
      </c>
      <c r="L33" s="790" t="s">
        <v>363</v>
      </c>
      <c r="M33" s="791"/>
    </row>
    <row r="34" spans="1:13" s="54" customFormat="1" ht="13.9" customHeight="1">
      <c r="A34" s="19">
        <v>1411</v>
      </c>
      <c r="B34" s="20" t="s">
        <v>364</v>
      </c>
      <c r="C34" s="95">
        <f t="shared" si="0"/>
        <v>16062</v>
      </c>
      <c r="D34" s="13">
        <v>1429</v>
      </c>
      <c r="E34" s="95">
        <f t="shared" si="1"/>
        <v>17491</v>
      </c>
      <c r="F34" s="95">
        <f t="shared" si="2"/>
        <v>11731</v>
      </c>
      <c r="G34" s="13">
        <v>1564</v>
      </c>
      <c r="H34" s="13">
        <v>10167</v>
      </c>
      <c r="I34" s="95">
        <f t="shared" si="3"/>
        <v>29222</v>
      </c>
      <c r="J34" s="13">
        <v>1908</v>
      </c>
      <c r="K34" s="13">
        <v>27314</v>
      </c>
      <c r="L34" s="900" t="s">
        <v>365</v>
      </c>
      <c r="M34" s="901"/>
    </row>
    <row r="35" spans="1:13" ht="24.75" customHeight="1">
      <c r="A35" s="27">
        <v>1412</v>
      </c>
      <c r="B35" s="28" t="s">
        <v>366</v>
      </c>
      <c r="C35" s="96">
        <f t="shared" si="0"/>
        <v>719001</v>
      </c>
      <c r="D35" s="17">
        <v>15657</v>
      </c>
      <c r="E35" s="96">
        <f t="shared" si="1"/>
        <v>734658</v>
      </c>
      <c r="F35" s="96">
        <f t="shared" si="2"/>
        <v>727691</v>
      </c>
      <c r="G35" s="17">
        <v>273422</v>
      </c>
      <c r="H35" s="17">
        <v>454269</v>
      </c>
      <c r="I35" s="96">
        <f t="shared" si="3"/>
        <v>1462349</v>
      </c>
      <c r="J35" s="17">
        <v>173021</v>
      </c>
      <c r="K35" s="17">
        <v>1289328</v>
      </c>
      <c r="L35" s="769" t="s">
        <v>604</v>
      </c>
      <c r="M35" s="770"/>
    </row>
    <row r="36" spans="1:13" ht="18.75" customHeight="1">
      <c r="A36" s="27">
        <v>1430</v>
      </c>
      <c r="B36" s="28" t="s">
        <v>727</v>
      </c>
      <c r="C36" s="96">
        <f t="shared" si="0"/>
        <v>502</v>
      </c>
      <c r="D36" s="17">
        <v>100</v>
      </c>
      <c r="E36" s="96">
        <f t="shared" si="1"/>
        <v>602</v>
      </c>
      <c r="F36" s="96">
        <f t="shared" si="2"/>
        <v>894</v>
      </c>
      <c r="G36" s="17">
        <v>422</v>
      </c>
      <c r="H36" s="17">
        <v>472</v>
      </c>
      <c r="I36" s="96">
        <f t="shared" si="3"/>
        <v>1496</v>
      </c>
      <c r="J36" s="17">
        <v>0</v>
      </c>
      <c r="K36" s="17">
        <v>1496</v>
      </c>
      <c r="L36" s="41"/>
      <c r="M36" s="42"/>
    </row>
    <row r="37" spans="1:13" s="54" customFormat="1" ht="13.9" customHeight="1">
      <c r="A37" s="11">
        <v>15</v>
      </c>
      <c r="B37" s="12" t="s">
        <v>368</v>
      </c>
      <c r="C37" s="95">
        <f t="shared" si="0"/>
        <v>8340</v>
      </c>
      <c r="D37" s="13">
        <v>271</v>
      </c>
      <c r="E37" s="95">
        <f t="shared" si="1"/>
        <v>8611</v>
      </c>
      <c r="F37" s="95">
        <f t="shared" si="2"/>
        <v>9413</v>
      </c>
      <c r="G37" s="13">
        <v>92</v>
      </c>
      <c r="H37" s="13">
        <v>9321</v>
      </c>
      <c r="I37" s="95">
        <f t="shared" si="3"/>
        <v>18024</v>
      </c>
      <c r="J37" s="13">
        <v>0</v>
      </c>
      <c r="K37" s="13">
        <v>18024</v>
      </c>
      <c r="L37" s="910" t="s">
        <v>369</v>
      </c>
      <c r="M37" s="911"/>
    </row>
    <row r="38" spans="1:13" ht="13.9" customHeight="1" thickBot="1">
      <c r="A38" s="27">
        <v>1520</v>
      </c>
      <c r="B38" s="28" t="s">
        <v>370</v>
      </c>
      <c r="C38" s="96">
        <f t="shared" si="0"/>
        <v>8340</v>
      </c>
      <c r="D38" s="17">
        <v>271</v>
      </c>
      <c r="E38" s="96">
        <f t="shared" si="1"/>
        <v>8611</v>
      </c>
      <c r="F38" s="96">
        <f t="shared" si="2"/>
        <v>9413</v>
      </c>
      <c r="G38" s="17">
        <v>92</v>
      </c>
      <c r="H38" s="17">
        <v>9321</v>
      </c>
      <c r="I38" s="96">
        <f t="shared" si="3"/>
        <v>18024</v>
      </c>
      <c r="J38" s="17">
        <v>0</v>
      </c>
      <c r="K38" s="17">
        <v>18024</v>
      </c>
      <c r="L38" s="769" t="s">
        <v>371</v>
      </c>
      <c r="M38" s="770"/>
    </row>
    <row r="39" spans="1:13" s="54" customFormat="1" ht="34.15" customHeight="1" thickTop="1" thickBot="1">
      <c r="A39" s="33" t="s">
        <v>57</v>
      </c>
      <c r="B39" s="34" t="s">
        <v>372</v>
      </c>
      <c r="C39" s="95">
        <f t="shared" si="0"/>
        <v>376623</v>
      </c>
      <c r="D39" s="13">
        <v>48183</v>
      </c>
      <c r="E39" s="95">
        <f t="shared" si="1"/>
        <v>424806</v>
      </c>
      <c r="F39" s="95">
        <f t="shared" si="2"/>
        <v>427673</v>
      </c>
      <c r="G39" s="13">
        <v>75612</v>
      </c>
      <c r="H39" s="13">
        <v>352061</v>
      </c>
      <c r="I39" s="95">
        <f t="shared" si="3"/>
        <v>852479</v>
      </c>
      <c r="J39" s="13">
        <v>19355</v>
      </c>
      <c r="K39" s="13">
        <v>833124</v>
      </c>
      <c r="L39" s="910" t="s">
        <v>373</v>
      </c>
      <c r="M39" s="911"/>
    </row>
    <row r="40" spans="1:13" ht="13.9" customHeight="1" thickTop="1">
      <c r="A40" s="27">
        <v>1622</v>
      </c>
      <c r="B40" s="28" t="s">
        <v>374</v>
      </c>
      <c r="C40" s="96">
        <f t="shared" si="0"/>
        <v>376623</v>
      </c>
      <c r="D40" s="17">
        <v>48183</v>
      </c>
      <c r="E40" s="96">
        <f t="shared" si="1"/>
        <v>424806</v>
      </c>
      <c r="F40" s="96">
        <f t="shared" si="2"/>
        <v>427673</v>
      </c>
      <c r="G40" s="17">
        <v>75612</v>
      </c>
      <c r="H40" s="17">
        <v>352061</v>
      </c>
      <c r="I40" s="96">
        <f t="shared" si="3"/>
        <v>852479</v>
      </c>
      <c r="J40" s="17">
        <v>19355</v>
      </c>
      <c r="K40" s="17">
        <v>833124</v>
      </c>
      <c r="L40" s="769" t="s">
        <v>375</v>
      </c>
      <c r="M40" s="770"/>
    </row>
    <row r="41" spans="1:13" s="54" customFormat="1" ht="13.9" customHeight="1">
      <c r="A41" s="11">
        <v>17</v>
      </c>
      <c r="B41" s="12" t="s">
        <v>376</v>
      </c>
      <c r="C41" s="95">
        <f t="shared" si="0"/>
        <v>71368</v>
      </c>
      <c r="D41" s="13">
        <f>+D42+D43</f>
        <v>20264</v>
      </c>
      <c r="E41" s="95">
        <f t="shared" si="1"/>
        <v>91632</v>
      </c>
      <c r="F41" s="95">
        <f t="shared" si="2"/>
        <v>128720</v>
      </c>
      <c r="G41" s="13">
        <f>+G42+G43</f>
        <v>9772</v>
      </c>
      <c r="H41" s="13">
        <f>+H42+H43</f>
        <v>118948</v>
      </c>
      <c r="I41" s="95">
        <f t="shared" si="3"/>
        <v>220352</v>
      </c>
      <c r="J41" s="13">
        <f>+J42+J43</f>
        <v>2497</v>
      </c>
      <c r="K41" s="13">
        <f>+K42+K43</f>
        <v>217855</v>
      </c>
      <c r="L41" s="910" t="s">
        <v>377</v>
      </c>
      <c r="M41" s="911"/>
    </row>
    <row r="42" spans="1:13" ht="21" customHeight="1">
      <c r="A42" s="27">
        <v>1702</v>
      </c>
      <c r="B42" s="28" t="s">
        <v>378</v>
      </c>
      <c r="C42" s="96">
        <f t="shared" si="0"/>
        <v>54886</v>
      </c>
      <c r="D42" s="17">
        <v>11962</v>
      </c>
      <c r="E42" s="96">
        <f t="shared" si="1"/>
        <v>66848</v>
      </c>
      <c r="F42" s="96">
        <f t="shared" si="2"/>
        <v>93247</v>
      </c>
      <c r="G42" s="17">
        <v>5594</v>
      </c>
      <c r="H42" s="17">
        <v>87653</v>
      </c>
      <c r="I42" s="96">
        <f t="shared" si="3"/>
        <v>160095</v>
      </c>
      <c r="J42" s="17">
        <v>2373</v>
      </c>
      <c r="K42" s="17">
        <v>157722</v>
      </c>
      <c r="L42" s="769" t="s">
        <v>379</v>
      </c>
      <c r="M42" s="770"/>
    </row>
    <row r="43" spans="1:13" s="54" customFormat="1" ht="13.9" customHeight="1">
      <c r="A43" s="19">
        <v>1709</v>
      </c>
      <c r="B43" s="20" t="s">
        <v>380</v>
      </c>
      <c r="C43" s="95">
        <f t="shared" si="0"/>
        <v>16482</v>
      </c>
      <c r="D43" s="13">
        <v>8302</v>
      </c>
      <c r="E43" s="95">
        <f t="shared" si="1"/>
        <v>24784</v>
      </c>
      <c r="F43" s="95">
        <f t="shared" si="2"/>
        <v>35473</v>
      </c>
      <c r="G43" s="13">
        <v>4178</v>
      </c>
      <c r="H43" s="13">
        <v>31295</v>
      </c>
      <c r="I43" s="95">
        <f t="shared" si="3"/>
        <v>60257</v>
      </c>
      <c r="J43" s="13">
        <v>124</v>
      </c>
      <c r="K43" s="13">
        <v>60133</v>
      </c>
      <c r="L43" s="900" t="s">
        <v>381</v>
      </c>
      <c r="M43" s="901"/>
    </row>
    <row r="44" spans="1:13" ht="13.9" customHeight="1">
      <c r="A44" s="15">
        <v>18</v>
      </c>
      <c r="B44" s="16" t="s">
        <v>382</v>
      </c>
      <c r="C44" s="96">
        <f t="shared" si="0"/>
        <v>626608</v>
      </c>
      <c r="D44" s="17">
        <f>+D45+D46</f>
        <v>77309</v>
      </c>
      <c r="E44" s="96">
        <f t="shared" si="1"/>
        <v>703917</v>
      </c>
      <c r="F44" s="96">
        <f t="shared" si="2"/>
        <v>374407</v>
      </c>
      <c r="G44" s="17">
        <f>+G45+G46</f>
        <v>99954</v>
      </c>
      <c r="H44" s="17">
        <f>+H45+H46</f>
        <v>274453</v>
      </c>
      <c r="I44" s="96">
        <f t="shared" si="3"/>
        <v>1078324</v>
      </c>
      <c r="J44" s="17">
        <f>+J45+J46</f>
        <v>198565</v>
      </c>
      <c r="K44" s="17">
        <f>+K45+K46</f>
        <v>879759</v>
      </c>
      <c r="L44" s="790" t="s">
        <v>385</v>
      </c>
      <c r="M44" s="791"/>
    </row>
    <row r="45" spans="1:13" s="54" customFormat="1" ht="13.9" customHeight="1">
      <c r="A45" s="19">
        <v>1811</v>
      </c>
      <c r="B45" s="20" t="s">
        <v>386</v>
      </c>
      <c r="C45" s="95">
        <f t="shared" si="0"/>
        <v>620184</v>
      </c>
      <c r="D45" s="13">
        <v>75709</v>
      </c>
      <c r="E45" s="95">
        <f t="shared" si="1"/>
        <v>695893</v>
      </c>
      <c r="F45" s="95">
        <f t="shared" si="2"/>
        <v>355424</v>
      </c>
      <c r="G45" s="13">
        <v>98553</v>
      </c>
      <c r="H45" s="13">
        <v>256871</v>
      </c>
      <c r="I45" s="95">
        <f t="shared" si="3"/>
        <v>1051317</v>
      </c>
      <c r="J45" s="13">
        <v>198539</v>
      </c>
      <c r="K45" s="13">
        <v>852778</v>
      </c>
      <c r="L45" s="900" t="s">
        <v>388</v>
      </c>
      <c r="M45" s="901"/>
    </row>
    <row r="46" spans="1:13" ht="13.9" customHeight="1">
      <c r="A46" s="27">
        <v>1820</v>
      </c>
      <c r="B46" s="28" t="s">
        <v>389</v>
      </c>
      <c r="C46" s="96">
        <f t="shared" si="0"/>
        <v>6424</v>
      </c>
      <c r="D46" s="17">
        <v>1600</v>
      </c>
      <c r="E46" s="96">
        <f t="shared" si="1"/>
        <v>8024</v>
      </c>
      <c r="F46" s="96">
        <f t="shared" si="2"/>
        <v>18983</v>
      </c>
      <c r="G46" s="17">
        <v>1401</v>
      </c>
      <c r="H46" s="17">
        <v>17582</v>
      </c>
      <c r="I46" s="96">
        <f t="shared" si="3"/>
        <v>27007</v>
      </c>
      <c r="J46" s="17">
        <v>26</v>
      </c>
      <c r="K46" s="17">
        <v>26981</v>
      </c>
      <c r="L46" s="769" t="s">
        <v>390</v>
      </c>
      <c r="M46" s="770"/>
    </row>
    <row r="47" spans="1:13" s="54" customFormat="1" ht="15.75" thickBot="1">
      <c r="A47" s="63">
        <v>19</v>
      </c>
      <c r="B47" s="64" t="s">
        <v>391</v>
      </c>
      <c r="C47" s="356">
        <f t="shared" si="0"/>
        <v>10109723</v>
      </c>
      <c r="D47" s="65">
        <v>349928</v>
      </c>
      <c r="E47" s="356">
        <f t="shared" si="1"/>
        <v>10459651</v>
      </c>
      <c r="F47" s="356">
        <f t="shared" si="2"/>
        <v>22356631</v>
      </c>
      <c r="G47" s="65">
        <v>522739</v>
      </c>
      <c r="H47" s="65">
        <v>21833892</v>
      </c>
      <c r="I47" s="356">
        <f t="shared" si="3"/>
        <v>32816282</v>
      </c>
      <c r="J47" s="65">
        <v>126627</v>
      </c>
      <c r="K47" s="65">
        <v>32689655</v>
      </c>
      <c r="L47" s="981" t="s">
        <v>392</v>
      </c>
      <c r="M47" s="982"/>
    </row>
    <row r="48" spans="1:13" ht="16.5" thickTop="1" thickBot="1">
      <c r="A48" s="66">
        <v>20</v>
      </c>
      <c r="B48" s="67" t="s">
        <v>393</v>
      </c>
      <c r="C48" s="357">
        <f t="shared" si="0"/>
        <v>20517288</v>
      </c>
      <c r="D48" s="68">
        <v>2812703</v>
      </c>
      <c r="E48" s="357">
        <f t="shared" si="1"/>
        <v>23329991</v>
      </c>
      <c r="F48" s="357">
        <f t="shared" si="2"/>
        <v>12191420</v>
      </c>
      <c r="G48" s="68">
        <v>842471</v>
      </c>
      <c r="H48" s="68">
        <v>11348949</v>
      </c>
      <c r="I48" s="357">
        <f t="shared" si="3"/>
        <v>35521411</v>
      </c>
      <c r="J48" s="68">
        <v>258396</v>
      </c>
      <c r="K48" s="68">
        <v>35263015</v>
      </c>
      <c r="L48" s="983" t="s">
        <v>395</v>
      </c>
      <c r="M48" s="984"/>
    </row>
    <row r="49" spans="1:13" s="54" customFormat="1" ht="22.5" customHeight="1" thickTop="1">
      <c r="A49" s="11">
        <v>21</v>
      </c>
      <c r="B49" s="12" t="s">
        <v>396</v>
      </c>
      <c r="C49" s="95">
        <f t="shared" si="0"/>
        <v>23141</v>
      </c>
      <c r="D49" s="13">
        <v>7632</v>
      </c>
      <c r="E49" s="95">
        <f t="shared" si="1"/>
        <v>30773</v>
      </c>
      <c r="F49" s="95">
        <f t="shared" si="2"/>
        <v>30699</v>
      </c>
      <c r="G49" s="13">
        <v>2846</v>
      </c>
      <c r="H49" s="13">
        <v>27853</v>
      </c>
      <c r="I49" s="95">
        <f t="shared" si="3"/>
        <v>61472</v>
      </c>
      <c r="J49" s="13">
        <v>3446</v>
      </c>
      <c r="K49" s="13">
        <v>58026</v>
      </c>
      <c r="L49" s="910" t="s">
        <v>397</v>
      </c>
      <c r="M49" s="911"/>
    </row>
    <row r="50" spans="1:13">
      <c r="A50" s="27">
        <v>2100</v>
      </c>
      <c r="B50" s="28" t="s">
        <v>398</v>
      </c>
      <c r="C50" s="96">
        <f t="shared" si="0"/>
        <v>23141</v>
      </c>
      <c r="D50" s="17">
        <v>7632</v>
      </c>
      <c r="E50" s="96">
        <f t="shared" si="1"/>
        <v>30773</v>
      </c>
      <c r="F50" s="96">
        <f t="shared" si="2"/>
        <v>30699</v>
      </c>
      <c r="G50" s="17">
        <v>2846</v>
      </c>
      <c r="H50" s="17">
        <v>27853</v>
      </c>
      <c r="I50" s="96">
        <f t="shared" si="3"/>
        <v>61472</v>
      </c>
      <c r="J50" s="17">
        <v>3446</v>
      </c>
      <c r="K50" s="17">
        <v>58026</v>
      </c>
      <c r="L50" s="769" t="s">
        <v>399</v>
      </c>
      <c r="M50" s="770"/>
    </row>
    <row r="51" spans="1:13" s="54" customFormat="1">
      <c r="A51" s="11">
        <v>22</v>
      </c>
      <c r="B51" s="12" t="s">
        <v>400</v>
      </c>
      <c r="C51" s="95">
        <f t="shared" si="0"/>
        <v>708137</v>
      </c>
      <c r="D51" s="13">
        <f>+D52+D53</f>
        <v>118200</v>
      </c>
      <c r="E51" s="95">
        <f t="shared" si="1"/>
        <v>826337</v>
      </c>
      <c r="F51" s="95">
        <f t="shared" si="2"/>
        <v>1327155</v>
      </c>
      <c r="G51" s="13">
        <f>+G52+G53</f>
        <v>104932</v>
      </c>
      <c r="H51" s="13">
        <f>+H52+H53</f>
        <v>1222223</v>
      </c>
      <c r="I51" s="95">
        <f t="shared" si="3"/>
        <v>2153492</v>
      </c>
      <c r="J51" s="13">
        <f>+J52+J53</f>
        <v>72105</v>
      </c>
      <c r="K51" s="13">
        <f>+K52+K53</f>
        <v>2081387</v>
      </c>
      <c r="L51" s="914" t="s">
        <v>401</v>
      </c>
      <c r="M51" s="915"/>
    </row>
    <row r="52" spans="1:13" ht="20.25" customHeight="1">
      <c r="A52" s="27">
        <v>2211</v>
      </c>
      <c r="B52" s="28" t="s">
        <v>402</v>
      </c>
      <c r="C52" s="96">
        <f t="shared" si="0"/>
        <v>5360</v>
      </c>
      <c r="D52" s="17">
        <v>94</v>
      </c>
      <c r="E52" s="96">
        <f t="shared" si="1"/>
        <v>5454</v>
      </c>
      <c r="F52" s="96">
        <f t="shared" si="2"/>
        <v>4340</v>
      </c>
      <c r="G52" s="17">
        <v>721</v>
      </c>
      <c r="H52" s="17">
        <v>3619</v>
      </c>
      <c r="I52" s="96">
        <f t="shared" si="3"/>
        <v>9794</v>
      </c>
      <c r="J52" s="17">
        <v>81</v>
      </c>
      <c r="K52" s="17">
        <v>9713</v>
      </c>
      <c r="L52" s="769" t="s">
        <v>403</v>
      </c>
      <c r="M52" s="770"/>
    </row>
    <row r="53" spans="1:13" s="54" customFormat="1" ht="22.5" customHeight="1">
      <c r="A53" s="19">
        <v>2220</v>
      </c>
      <c r="B53" s="20" t="s">
        <v>404</v>
      </c>
      <c r="C53" s="95">
        <f t="shared" si="0"/>
        <v>702777</v>
      </c>
      <c r="D53" s="13">
        <v>118106</v>
      </c>
      <c r="E53" s="95">
        <f t="shared" si="1"/>
        <v>820883</v>
      </c>
      <c r="F53" s="95">
        <f t="shared" si="2"/>
        <v>1322815</v>
      </c>
      <c r="G53" s="13">
        <v>104211</v>
      </c>
      <c r="H53" s="13">
        <v>1218604</v>
      </c>
      <c r="I53" s="95">
        <f t="shared" si="3"/>
        <v>2143698</v>
      </c>
      <c r="J53" s="13">
        <v>72024</v>
      </c>
      <c r="K53" s="13">
        <v>2071674</v>
      </c>
      <c r="L53" s="900" t="s">
        <v>405</v>
      </c>
      <c r="M53" s="901"/>
    </row>
    <row r="54" spans="1:13">
      <c r="A54" s="15">
        <v>23</v>
      </c>
      <c r="B54" s="16" t="s">
        <v>406</v>
      </c>
      <c r="C54" s="96">
        <f t="shared" si="0"/>
        <v>3275954</v>
      </c>
      <c r="D54" s="17">
        <f>+D55+D56+D57+D58+D59</f>
        <v>643277</v>
      </c>
      <c r="E54" s="96">
        <f t="shared" si="1"/>
        <v>3919231</v>
      </c>
      <c r="F54" s="96">
        <f t="shared" si="2"/>
        <v>6641040</v>
      </c>
      <c r="G54" s="17">
        <v>585594</v>
      </c>
      <c r="H54" s="17">
        <v>6055446</v>
      </c>
      <c r="I54" s="96">
        <f t="shared" si="3"/>
        <v>10560271</v>
      </c>
      <c r="J54" s="17">
        <v>331349</v>
      </c>
      <c r="K54" s="17">
        <v>10228922</v>
      </c>
      <c r="L54" s="912" t="s">
        <v>407</v>
      </c>
      <c r="M54" s="913"/>
    </row>
    <row r="55" spans="1:13" s="54" customFormat="1" ht="22.5" customHeight="1">
      <c r="A55" s="19">
        <v>2310</v>
      </c>
      <c r="B55" s="20" t="s">
        <v>408</v>
      </c>
      <c r="C55" s="95">
        <f t="shared" si="0"/>
        <v>130678</v>
      </c>
      <c r="D55" s="13">
        <v>23451</v>
      </c>
      <c r="E55" s="95">
        <f t="shared" si="1"/>
        <v>154129</v>
      </c>
      <c r="F55" s="95">
        <f t="shared" si="2"/>
        <v>159143</v>
      </c>
      <c r="G55" s="13">
        <v>19051</v>
      </c>
      <c r="H55" s="13">
        <v>140092</v>
      </c>
      <c r="I55" s="95">
        <f t="shared" si="3"/>
        <v>313272</v>
      </c>
      <c r="J55" s="13">
        <v>2915</v>
      </c>
      <c r="K55" s="13">
        <v>310357</v>
      </c>
      <c r="L55" s="900" t="s">
        <v>410</v>
      </c>
      <c r="M55" s="901"/>
    </row>
    <row r="56" spans="1:13">
      <c r="A56" s="27">
        <v>2394</v>
      </c>
      <c r="B56" s="28" t="s">
        <v>411</v>
      </c>
      <c r="C56" s="96">
        <f t="shared" si="0"/>
        <v>1115079</v>
      </c>
      <c r="D56" s="17">
        <v>235924</v>
      </c>
      <c r="E56" s="96">
        <f t="shared" si="1"/>
        <v>1351003</v>
      </c>
      <c r="F56" s="96">
        <f t="shared" si="2"/>
        <v>960422</v>
      </c>
      <c r="G56" s="17">
        <v>86120</v>
      </c>
      <c r="H56" s="17">
        <v>874302</v>
      </c>
      <c r="I56" s="96">
        <f t="shared" si="3"/>
        <v>2311425</v>
      </c>
      <c r="J56" s="17">
        <v>17082</v>
      </c>
      <c r="K56" s="17">
        <v>2294343</v>
      </c>
      <c r="L56" s="769" t="s">
        <v>412</v>
      </c>
      <c r="M56" s="770"/>
    </row>
    <row r="57" spans="1:13" s="54" customFormat="1">
      <c r="A57" s="19">
        <v>2395</v>
      </c>
      <c r="B57" s="20" t="s">
        <v>413</v>
      </c>
      <c r="C57" s="95">
        <f t="shared" si="0"/>
        <v>1694811</v>
      </c>
      <c r="D57" s="13">
        <v>328210</v>
      </c>
      <c r="E57" s="95">
        <f t="shared" si="1"/>
        <v>2023021</v>
      </c>
      <c r="F57" s="95">
        <f t="shared" si="2"/>
        <v>4986163</v>
      </c>
      <c r="G57" s="13">
        <v>341764</v>
      </c>
      <c r="H57" s="13">
        <v>4644399</v>
      </c>
      <c r="I57" s="95">
        <f t="shared" si="3"/>
        <v>7009184</v>
      </c>
      <c r="J57" s="13">
        <v>298938</v>
      </c>
      <c r="K57" s="13">
        <v>6710246</v>
      </c>
      <c r="L57" s="900" t="s">
        <v>414</v>
      </c>
      <c r="M57" s="901"/>
    </row>
    <row r="58" spans="1:13" ht="15" customHeight="1">
      <c r="A58" s="27">
        <v>2396</v>
      </c>
      <c r="B58" s="28" t="s">
        <v>415</v>
      </c>
      <c r="C58" s="96">
        <f t="shared" si="0"/>
        <v>66839</v>
      </c>
      <c r="D58" s="17">
        <v>18423</v>
      </c>
      <c r="E58" s="96">
        <f t="shared" si="1"/>
        <v>85262</v>
      </c>
      <c r="F58" s="96">
        <f t="shared" si="2"/>
        <v>111578</v>
      </c>
      <c r="G58" s="17">
        <v>19496</v>
      </c>
      <c r="H58" s="17">
        <v>92082</v>
      </c>
      <c r="I58" s="96">
        <f t="shared" si="3"/>
        <v>196840</v>
      </c>
      <c r="J58" s="17">
        <v>6665</v>
      </c>
      <c r="K58" s="17">
        <v>190175</v>
      </c>
      <c r="L58" s="769" t="s">
        <v>416</v>
      </c>
      <c r="M58" s="770"/>
    </row>
    <row r="59" spans="1:13" s="54" customFormat="1" ht="22.5" customHeight="1">
      <c r="A59" s="19">
        <v>2399</v>
      </c>
      <c r="B59" s="20" t="s">
        <v>417</v>
      </c>
      <c r="C59" s="95">
        <f t="shared" si="0"/>
        <v>268547</v>
      </c>
      <c r="D59" s="13">
        <v>37269</v>
      </c>
      <c r="E59" s="95">
        <f t="shared" si="1"/>
        <v>305816</v>
      </c>
      <c r="F59" s="95">
        <f t="shared" si="2"/>
        <v>423734</v>
      </c>
      <c r="G59" s="13">
        <v>119163</v>
      </c>
      <c r="H59" s="13">
        <v>304571</v>
      </c>
      <c r="I59" s="95">
        <f t="shared" si="3"/>
        <v>729550</v>
      </c>
      <c r="J59" s="13">
        <v>5749</v>
      </c>
      <c r="K59" s="13">
        <v>723801</v>
      </c>
      <c r="L59" s="900" t="s">
        <v>418</v>
      </c>
      <c r="M59" s="901"/>
    </row>
    <row r="60" spans="1:13">
      <c r="A60" s="15">
        <v>24</v>
      </c>
      <c r="B60" s="16" t="s">
        <v>419</v>
      </c>
      <c r="C60" s="96">
        <f t="shared" si="0"/>
        <v>3663437</v>
      </c>
      <c r="D60" s="17">
        <v>1004631</v>
      </c>
      <c r="E60" s="96">
        <f t="shared" si="1"/>
        <v>4668068</v>
      </c>
      <c r="F60" s="96">
        <f t="shared" si="2"/>
        <v>8315022</v>
      </c>
      <c r="G60" s="17">
        <v>561997</v>
      </c>
      <c r="H60" s="17">
        <v>7753025</v>
      </c>
      <c r="I60" s="96">
        <f t="shared" si="3"/>
        <v>12983090</v>
      </c>
      <c r="J60" s="17">
        <v>50791</v>
      </c>
      <c r="K60" s="17">
        <v>12932299</v>
      </c>
      <c r="L60" s="912" t="s">
        <v>420</v>
      </c>
      <c r="M60" s="913"/>
    </row>
    <row r="61" spans="1:13">
      <c r="A61" s="15">
        <v>25</v>
      </c>
      <c r="B61" s="16" t="s">
        <v>421</v>
      </c>
      <c r="C61" s="96">
        <f t="shared" si="0"/>
        <v>3269654</v>
      </c>
      <c r="D61" s="17">
        <f>+D62+D63+D64+D65</f>
        <v>137938</v>
      </c>
      <c r="E61" s="96">
        <f t="shared" si="1"/>
        <v>3407592</v>
      </c>
      <c r="F61" s="96">
        <f t="shared" si="2"/>
        <v>4186351</v>
      </c>
      <c r="G61" s="17">
        <f>+G62+G63+G64+G65</f>
        <v>372404</v>
      </c>
      <c r="H61" s="17">
        <f>+H62+H63+H64+H65</f>
        <v>3813947</v>
      </c>
      <c r="I61" s="96">
        <f t="shared" si="3"/>
        <v>7593943</v>
      </c>
      <c r="J61" s="17">
        <f>+J62+J63+J64+J65</f>
        <v>170214</v>
      </c>
      <c r="K61" s="17">
        <f>+K62+K63+K64+K65</f>
        <v>7423729</v>
      </c>
      <c r="L61" s="912" t="s">
        <v>422</v>
      </c>
      <c r="M61" s="913"/>
    </row>
    <row r="62" spans="1:13" s="54" customFormat="1">
      <c r="A62" s="19">
        <v>2511</v>
      </c>
      <c r="B62" s="20" t="s">
        <v>423</v>
      </c>
      <c r="C62" s="95">
        <f t="shared" si="0"/>
        <v>3119831</v>
      </c>
      <c r="D62" s="13">
        <v>129546</v>
      </c>
      <c r="E62" s="95">
        <f t="shared" si="1"/>
        <v>3249377</v>
      </c>
      <c r="F62" s="95">
        <f t="shared" si="2"/>
        <v>4067399</v>
      </c>
      <c r="G62" s="13">
        <v>348372</v>
      </c>
      <c r="H62" s="13">
        <v>3719027</v>
      </c>
      <c r="I62" s="95">
        <f t="shared" si="3"/>
        <v>7316776</v>
      </c>
      <c r="J62" s="13">
        <v>107348</v>
      </c>
      <c r="K62" s="13">
        <v>7209428</v>
      </c>
      <c r="L62" s="900" t="s">
        <v>424</v>
      </c>
      <c r="M62" s="901"/>
    </row>
    <row r="63" spans="1:13" ht="22.5" customHeight="1">
      <c r="A63" s="27">
        <v>2591</v>
      </c>
      <c r="B63" s="28" t="s">
        <v>425</v>
      </c>
      <c r="C63" s="96">
        <f t="shared" si="0"/>
        <v>15246</v>
      </c>
      <c r="D63" s="17">
        <v>1081</v>
      </c>
      <c r="E63" s="96">
        <f t="shared" si="1"/>
        <v>16327</v>
      </c>
      <c r="F63" s="96">
        <f t="shared" si="2"/>
        <v>20225</v>
      </c>
      <c r="G63" s="17">
        <v>6425</v>
      </c>
      <c r="H63" s="17">
        <v>13800</v>
      </c>
      <c r="I63" s="96">
        <f t="shared" si="3"/>
        <v>36552</v>
      </c>
      <c r="J63" s="17">
        <v>80</v>
      </c>
      <c r="K63" s="17">
        <v>36472</v>
      </c>
      <c r="L63" s="769" t="s">
        <v>426</v>
      </c>
      <c r="M63" s="770"/>
    </row>
    <row r="64" spans="1:13" s="54" customFormat="1" ht="22.5" customHeight="1">
      <c r="A64" s="39">
        <v>2592</v>
      </c>
      <c r="B64" s="20" t="s">
        <v>427</v>
      </c>
      <c r="C64" s="95">
        <f t="shared" si="0"/>
        <v>101319</v>
      </c>
      <c r="D64" s="13">
        <v>5026</v>
      </c>
      <c r="E64" s="95">
        <f t="shared" si="1"/>
        <v>106345</v>
      </c>
      <c r="F64" s="95">
        <f t="shared" si="2"/>
        <v>62683</v>
      </c>
      <c r="G64" s="13">
        <v>7983</v>
      </c>
      <c r="H64" s="13">
        <v>54700</v>
      </c>
      <c r="I64" s="95">
        <f t="shared" si="3"/>
        <v>169028</v>
      </c>
      <c r="J64" s="13">
        <v>62615</v>
      </c>
      <c r="K64" s="13">
        <v>106413</v>
      </c>
      <c r="L64" s="900" t="s">
        <v>428</v>
      </c>
      <c r="M64" s="901"/>
    </row>
    <row r="65" spans="1:13">
      <c r="A65" s="27">
        <v>2599</v>
      </c>
      <c r="B65" s="28" t="s">
        <v>429</v>
      </c>
      <c r="C65" s="96">
        <f t="shared" si="0"/>
        <v>33258</v>
      </c>
      <c r="D65" s="17">
        <v>2285</v>
      </c>
      <c r="E65" s="96">
        <f t="shared" si="1"/>
        <v>35543</v>
      </c>
      <c r="F65" s="96">
        <f t="shared" si="2"/>
        <v>36044</v>
      </c>
      <c r="G65" s="17">
        <v>9624</v>
      </c>
      <c r="H65" s="17">
        <v>26420</v>
      </c>
      <c r="I65" s="96">
        <f t="shared" si="3"/>
        <v>71587</v>
      </c>
      <c r="J65" s="17">
        <v>171</v>
      </c>
      <c r="K65" s="17">
        <v>71416</v>
      </c>
      <c r="L65" s="769" t="s">
        <v>430</v>
      </c>
      <c r="M65" s="770"/>
    </row>
    <row r="66" spans="1:13" s="54" customFormat="1" ht="22.5" customHeight="1">
      <c r="A66" s="43">
        <v>27</v>
      </c>
      <c r="B66" s="44" t="s">
        <v>431</v>
      </c>
      <c r="C66" s="95">
        <f t="shared" si="0"/>
        <v>490711</v>
      </c>
      <c r="D66" s="13">
        <f>+D67+D68+D69+D70+D71</f>
        <v>21827</v>
      </c>
      <c r="E66" s="95">
        <f t="shared" si="1"/>
        <v>512538</v>
      </c>
      <c r="F66" s="95">
        <f t="shared" si="2"/>
        <v>1985086</v>
      </c>
      <c r="G66" s="13">
        <f>+G67+G68+G69+G70+G71</f>
        <v>36138</v>
      </c>
      <c r="H66" s="13">
        <f>+H67+H68+H69+H70+H71</f>
        <v>1948948</v>
      </c>
      <c r="I66" s="95">
        <f t="shared" si="3"/>
        <v>2497624</v>
      </c>
      <c r="J66" s="13">
        <f>+J67+J68+J69+J70+J71</f>
        <v>8108</v>
      </c>
      <c r="K66" s="13">
        <f>+K67+K68+K69+K70+K71</f>
        <v>2489516</v>
      </c>
      <c r="L66" s="910" t="s">
        <v>433</v>
      </c>
      <c r="M66" s="911"/>
    </row>
    <row r="67" spans="1:13" ht="19.5" customHeight="1">
      <c r="A67" s="27">
        <v>2710</v>
      </c>
      <c r="B67" s="28" t="s">
        <v>629</v>
      </c>
      <c r="C67" s="96">
        <f t="shared" si="0"/>
        <v>121679</v>
      </c>
      <c r="D67" s="17">
        <v>5139</v>
      </c>
      <c r="E67" s="96">
        <f t="shared" si="1"/>
        <v>126818</v>
      </c>
      <c r="F67" s="96">
        <f t="shared" si="2"/>
        <v>114058</v>
      </c>
      <c r="G67" s="17">
        <v>9405</v>
      </c>
      <c r="H67" s="17">
        <v>104653</v>
      </c>
      <c r="I67" s="96">
        <f t="shared" si="3"/>
        <v>240876</v>
      </c>
      <c r="J67" s="17">
        <v>2029</v>
      </c>
      <c r="K67" s="17">
        <v>238847</v>
      </c>
      <c r="L67" s="769" t="s">
        <v>435</v>
      </c>
      <c r="M67" s="770"/>
    </row>
    <row r="68" spans="1:13" s="54" customFormat="1" ht="23.25" thickBot="1">
      <c r="A68" s="72">
        <v>2730</v>
      </c>
      <c r="B68" s="73" t="s">
        <v>436</v>
      </c>
      <c r="C68" s="356">
        <f t="shared" si="0"/>
        <v>246160</v>
      </c>
      <c r="D68" s="65">
        <v>12620</v>
      </c>
      <c r="E68" s="356">
        <f t="shared" si="1"/>
        <v>258780</v>
      </c>
      <c r="F68" s="356">
        <f t="shared" si="2"/>
        <v>1733174</v>
      </c>
      <c r="G68" s="65">
        <v>16763</v>
      </c>
      <c r="H68" s="65">
        <v>1716411</v>
      </c>
      <c r="I68" s="356">
        <f t="shared" si="3"/>
        <v>1991954</v>
      </c>
      <c r="J68" s="65">
        <v>411</v>
      </c>
      <c r="K68" s="65">
        <v>1991543</v>
      </c>
      <c r="L68" s="973" t="s">
        <v>437</v>
      </c>
      <c r="M68" s="974"/>
    </row>
    <row r="69" spans="1:13" ht="16.5" thickTop="1" thickBot="1">
      <c r="A69" s="74">
        <v>2740</v>
      </c>
      <c r="B69" s="75" t="s">
        <v>438</v>
      </c>
      <c r="C69" s="357">
        <f t="shared" si="0"/>
        <v>411</v>
      </c>
      <c r="D69" s="68">
        <v>652</v>
      </c>
      <c r="E69" s="357">
        <f t="shared" si="1"/>
        <v>1063</v>
      </c>
      <c r="F69" s="357">
        <f t="shared" si="2"/>
        <v>6116</v>
      </c>
      <c r="G69" s="68">
        <v>885</v>
      </c>
      <c r="H69" s="68">
        <v>5231</v>
      </c>
      <c r="I69" s="357">
        <f t="shared" si="3"/>
        <v>7179</v>
      </c>
      <c r="J69" s="68">
        <v>0</v>
      </c>
      <c r="K69" s="68">
        <v>7179</v>
      </c>
      <c r="L69" s="975" t="s">
        <v>439</v>
      </c>
      <c r="M69" s="976"/>
    </row>
    <row r="70" spans="1:13" ht="16.5" thickTop="1" thickBot="1">
      <c r="A70" s="74">
        <v>2750</v>
      </c>
      <c r="B70" s="73" t="s">
        <v>726</v>
      </c>
      <c r="C70" s="357">
        <f t="shared" si="0"/>
        <v>10915</v>
      </c>
      <c r="D70" s="68">
        <v>538</v>
      </c>
      <c r="E70" s="357">
        <f t="shared" si="1"/>
        <v>11453</v>
      </c>
      <c r="F70" s="357">
        <f t="shared" si="2"/>
        <v>5228</v>
      </c>
      <c r="G70" s="68">
        <v>2147</v>
      </c>
      <c r="H70" s="68">
        <v>3081</v>
      </c>
      <c r="I70" s="357">
        <f t="shared" si="3"/>
        <v>16681</v>
      </c>
      <c r="J70" s="68">
        <v>3960</v>
      </c>
      <c r="K70" s="68">
        <v>12721</v>
      </c>
      <c r="L70" s="86" t="s">
        <v>763</v>
      </c>
      <c r="M70" s="87"/>
    </row>
    <row r="71" spans="1:13" s="54" customFormat="1" ht="16.5" thickTop="1" thickBot="1">
      <c r="A71" s="76">
        <v>2790</v>
      </c>
      <c r="B71" s="77" t="s">
        <v>440</v>
      </c>
      <c r="C71" s="358">
        <f t="shared" si="0"/>
        <v>111546</v>
      </c>
      <c r="D71" s="78">
        <v>2878</v>
      </c>
      <c r="E71" s="358">
        <f t="shared" si="1"/>
        <v>114424</v>
      </c>
      <c r="F71" s="358">
        <f t="shared" si="2"/>
        <v>126510</v>
      </c>
      <c r="G71" s="78">
        <v>6938</v>
      </c>
      <c r="H71" s="78">
        <v>119572</v>
      </c>
      <c r="I71" s="358">
        <f t="shared" si="3"/>
        <v>240934</v>
      </c>
      <c r="J71" s="78">
        <v>1708</v>
      </c>
      <c r="K71" s="78">
        <v>239226</v>
      </c>
      <c r="L71" s="977" t="s">
        <v>441</v>
      </c>
      <c r="M71" s="978"/>
    </row>
    <row r="72" spans="1:13" ht="16.5" thickTop="1" thickBot="1">
      <c r="A72" s="15">
        <v>28</v>
      </c>
      <c r="B72" s="16" t="s">
        <v>442</v>
      </c>
      <c r="C72" s="96">
        <f t="shared" si="0"/>
        <v>64810</v>
      </c>
      <c r="D72" s="17">
        <v>1017</v>
      </c>
      <c r="E72" s="96">
        <f t="shared" si="1"/>
        <v>65827</v>
      </c>
      <c r="F72" s="96">
        <f t="shared" si="2"/>
        <v>213469</v>
      </c>
      <c r="G72" s="17">
        <v>4080</v>
      </c>
      <c r="H72" s="17">
        <v>209389</v>
      </c>
      <c r="I72" s="96">
        <f t="shared" si="3"/>
        <v>279296</v>
      </c>
      <c r="J72" s="17">
        <v>789</v>
      </c>
      <c r="K72" s="17">
        <v>278507</v>
      </c>
      <c r="L72" s="912" t="s">
        <v>443</v>
      </c>
      <c r="M72" s="913"/>
    </row>
    <row r="73" spans="1:13" ht="34.5" thickTop="1">
      <c r="A73" s="79">
        <v>2810</v>
      </c>
      <c r="B73" s="80" t="s">
        <v>444</v>
      </c>
      <c r="C73" s="359">
        <f t="shared" si="0"/>
        <v>64810</v>
      </c>
      <c r="D73" s="81">
        <v>1017</v>
      </c>
      <c r="E73" s="359">
        <f t="shared" si="1"/>
        <v>65827</v>
      </c>
      <c r="F73" s="359">
        <f t="shared" si="2"/>
        <v>213469</v>
      </c>
      <c r="G73" s="81">
        <v>4080</v>
      </c>
      <c r="H73" s="81">
        <v>209389</v>
      </c>
      <c r="I73" s="359">
        <f t="shared" si="3"/>
        <v>279296</v>
      </c>
      <c r="J73" s="81">
        <v>789</v>
      </c>
      <c r="K73" s="81">
        <v>278507</v>
      </c>
      <c r="L73" s="979" t="s">
        <v>445</v>
      </c>
      <c r="M73" s="980"/>
    </row>
    <row r="74" spans="1:13" s="54" customFormat="1" ht="22.5" customHeight="1">
      <c r="A74" s="43">
        <v>29</v>
      </c>
      <c r="B74" s="44" t="s">
        <v>446</v>
      </c>
      <c r="C74" s="95">
        <f t="shared" si="0"/>
        <v>42377</v>
      </c>
      <c r="D74" s="13">
        <f>+D75+D76</f>
        <v>401</v>
      </c>
      <c r="E74" s="95">
        <f t="shared" si="1"/>
        <v>42778</v>
      </c>
      <c r="F74" s="95">
        <f t="shared" si="2"/>
        <v>25663</v>
      </c>
      <c r="G74" s="13">
        <f>+G75+G76</f>
        <v>2211</v>
      </c>
      <c r="H74" s="13">
        <f>+H75+H76</f>
        <v>23452</v>
      </c>
      <c r="I74" s="95">
        <f t="shared" si="3"/>
        <v>68441</v>
      </c>
      <c r="J74" s="13">
        <f>+J75+J76</f>
        <v>1130</v>
      </c>
      <c r="K74" s="13">
        <f>+K75+K76</f>
        <v>67311</v>
      </c>
      <c r="L74" s="910" t="s">
        <v>447</v>
      </c>
      <c r="M74" s="911"/>
    </row>
    <row r="75" spans="1:13" s="54" customFormat="1" ht="22.5" customHeight="1">
      <c r="A75" s="27">
        <v>2920</v>
      </c>
      <c r="B75" s="28" t="s">
        <v>682</v>
      </c>
      <c r="C75" s="96">
        <f t="shared" si="0"/>
        <v>38959</v>
      </c>
      <c r="D75" s="17">
        <v>401</v>
      </c>
      <c r="E75" s="96">
        <f t="shared" si="1"/>
        <v>39360</v>
      </c>
      <c r="F75" s="96">
        <f t="shared" si="2"/>
        <v>21289</v>
      </c>
      <c r="G75" s="17">
        <v>1803</v>
      </c>
      <c r="H75" s="17">
        <v>19486</v>
      </c>
      <c r="I75" s="96">
        <f t="shared" si="3"/>
        <v>60649</v>
      </c>
      <c r="J75" s="17">
        <v>1130</v>
      </c>
      <c r="K75" s="17">
        <v>59519</v>
      </c>
      <c r="L75" s="769" t="s">
        <v>449</v>
      </c>
      <c r="M75" s="770"/>
    </row>
    <row r="76" spans="1:13">
      <c r="A76" s="82">
        <v>2930</v>
      </c>
      <c r="B76" s="83" t="s">
        <v>450</v>
      </c>
      <c r="C76" s="360">
        <f t="shared" ref="C76:C101" si="4">+E76-D76</f>
        <v>3418</v>
      </c>
      <c r="D76" s="29">
        <v>0</v>
      </c>
      <c r="E76" s="360">
        <f t="shared" ref="E76:E101" si="5">+I76-F76</f>
        <v>3418</v>
      </c>
      <c r="F76" s="360">
        <f t="shared" ref="F76:F101" si="6">+H76+G76</f>
        <v>4374</v>
      </c>
      <c r="G76" s="29">
        <v>408</v>
      </c>
      <c r="H76" s="29">
        <v>3966</v>
      </c>
      <c r="I76" s="360">
        <f t="shared" ref="I76:I101" si="7">+K76+J76</f>
        <v>7792</v>
      </c>
      <c r="J76" s="29">
        <v>0</v>
      </c>
      <c r="K76" s="29">
        <v>7792</v>
      </c>
      <c r="L76" s="972" t="s">
        <v>452</v>
      </c>
      <c r="M76" s="972"/>
    </row>
    <row r="77" spans="1:13">
      <c r="A77" s="15">
        <v>30</v>
      </c>
      <c r="B77" s="16" t="s">
        <v>453</v>
      </c>
      <c r="C77" s="96">
        <f t="shared" si="4"/>
        <v>72231</v>
      </c>
      <c r="D77" s="17">
        <f>+D78+D79</f>
        <v>15580</v>
      </c>
      <c r="E77" s="96">
        <f t="shared" si="5"/>
        <v>87811</v>
      </c>
      <c r="F77" s="96">
        <f t="shared" si="6"/>
        <v>53716</v>
      </c>
      <c r="G77" s="17">
        <f>+G78+G79</f>
        <v>20252</v>
      </c>
      <c r="H77" s="17">
        <f>+H78+H79</f>
        <v>33464</v>
      </c>
      <c r="I77" s="96">
        <f t="shared" si="7"/>
        <v>141527</v>
      </c>
      <c r="J77" s="17">
        <f>+J78+J79</f>
        <v>0</v>
      </c>
      <c r="K77" s="17">
        <f>+K78+K79</f>
        <v>141527</v>
      </c>
      <c r="L77" s="912" t="s">
        <v>454</v>
      </c>
      <c r="M77" s="913"/>
    </row>
    <row r="78" spans="1:13">
      <c r="A78" s="19">
        <v>3011</v>
      </c>
      <c r="B78" s="20" t="s">
        <v>455</v>
      </c>
      <c r="C78" s="95">
        <f t="shared" si="4"/>
        <v>64415</v>
      </c>
      <c r="D78" s="13">
        <v>15286</v>
      </c>
      <c r="E78" s="95">
        <f t="shared" si="5"/>
        <v>79701</v>
      </c>
      <c r="F78" s="95">
        <f t="shared" si="6"/>
        <v>51369</v>
      </c>
      <c r="G78" s="13">
        <v>20045</v>
      </c>
      <c r="H78" s="13">
        <v>31324</v>
      </c>
      <c r="I78" s="95">
        <f t="shared" si="7"/>
        <v>131070</v>
      </c>
      <c r="J78" s="13">
        <v>0</v>
      </c>
      <c r="K78" s="13">
        <v>131070</v>
      </c>
      <c r="L78" s="788" t="s">
        <v>456</v>
      </c>
      <c r="M78" s="789"/>
    </row>
    <row r="79" spans="1:13" s="54" customFormat="1" ht="22.5" customHeight="1">
      <c r="A79" s="27">
        <v>3012</v>
      </c>
      <c r="B79" s="28" t="s">
        <v>457</v>
      </c>
      <c r="C79" s="96">
        <f t="shared" si="4"/>
        <v>7816</v>
      </c>
      <c r="D79" s="17">
        <v>294</v>
      </c>
      <c r="E79" s="96">
        <f t="shared" si="5"/>
        <v>8110</v>
      </c>
      <c r="F79" s="96">
        <f t="shared" si="6"/>
        <v>2347</v>
      </c>
      <c r="G79" s="17">
        <v>207</v>
      </c>
      <c r="H79" s="17">
        <v>2140</v>
      </c>
      <c r="I79" s="96">
        <f t="shared" si="7"/>
        <v>10457</v>
      </c>
      <c r="J79" s="17">
        <v>0</v>
      </c>
      <c r="K79" s="17">
        <v>10457</v>
      </c>
      <c r="L79" s="769" t="s">
        <v>458</v>
      </c>
      <c r="M79" s="770"/>
    </row>
    <row r="80" spans="1:13">
      <c r="A80" s="11">
        <v>31</v>
      </c>
      <c r="B80" s="12" t="s">
        <v>459</v>
      </c>
      <c r="C80" s="95">
        <f t="shared" si="4"/>
        <v>374453</v>
      </c>
      <c r="D80" s="13">
        <v>35740</v>
      </c>
      <c r="E80" s="95">
        <f t="shared" si="5"/>
        <v>410193</v>
      </c>
      <c r="F80" s="95">
        <f t="shared" si="6"/>
        <v>640864</v>
      </c>
      <c r="G80" s="13">
        <v>256563</v>
      </c>
      <c r="H80" s="13">
        <v>384301</v>
      </c>
      <c r="I80" s="95">
        <f t="shared" si="7"/>
        <v>1051057</v>
      </c>
      <c r="J80" s="13">
        <v>20742</v>
      </c>
      <c r="K80" s="13">
        <v>1030315</v>
      </c>
      <c r="L80" s="910" t="s">
        <v>460</v>
      </c>
      <c r="M80" s="911"/>
    </row>
    <row r="81" spans="1:13" s="54" customFormat="1" ht="22.5" customHeight="1">
      <c r="A81" s="27">
        <v>3100</v>
      </c>
      <c r="B81" s="28" t="s">
        <v>459</v>
      </c>
      <c r="C81" s="96">
        <f t="shared" si="4"/>
        <v>374453</v>
      </c>
      <c r="D81" s="17">
        <v>35740</v>
      </c>
      <c r="E81" s="96">
        <f t="shared" si="5"/>
        <v>410193</v>
      </c>
      <c r="F81" s="96">
        <f t="shared" si="6"/>
        <v>640864</v>
      </c>
      <c r="G81" s="17">
        <v>256563</v>
      </c>
      <c r="H81" s="17">
        <v>384301</v>
      </c>
      <c r="I81" s="96">
        <f t="shared" si="7"/>
        <v>1051057</v>
      </c>
      <c r="J81" s="17">
        <v>20742</v>
      </c>
      <c r="K81" s="17">
        <v>1030315</v>
      </c>
      <c r="L81" s="769" t="s">
        <v>461</v>
      </c>
      <c r="M81" s="770"/>
    </row>
    <row r="82" spans="1:13">
      <c r="A82" s="11">
        <v>32</v>
      </c>
      <c r="B82" s="12" t="s">
        <v>462</v>
      </c>
      <c r="C82" s="95">
        <f t="shared" si="4"/>
        <v>6884</v>
      </c>
      <c r="D82" s="13">
        <f>+D83+D84</f>
        <v>2883</v>
      </c>
      <c r="E82" s="95">
        <f t="shared" si="5"/>
        <v>9767</v>
      </c>
      <c r="F82" s="95">
        <f t="shared" si="6"/>
        <v>17519</v>
      </c>
      <c r="G82" s="13">
        <f>+G83+G84</f>
        <v>1689</v>
      </c>
      <c r="H82" s="13">
        <f>+H83+H84</f>
        <v>15830</v>
      </c>
      <c r="I82" s="95">
        <f t="shared" si="7"/>
        <v>27286</v>
      </c>
      <c r="J82" s="13">
        <f>+J83+J84</f>
        <v>5374</v>
      </c>
      <c r="K82" s="13">
        <f>+K83+K84</f>
        <v>21912</v>
      </c>
      <c r="L82" s="910" t="s">
        <v>463</v>
      </c>
      <c r="M82" s="911"/>
    </row>
    <row r="83" spans="1:13" s="54" customFormat="1" ht="22.5" customHeight="1">
      <c r="A83" s="27">
        <v>3250</v>
      </c>
      <c r="B83" s="28" t="s">
        <v>464</v>
      </c>
      <c r="C83" s="96">
        <f t="shared" si="4"/>
        <v>3815</v>
      </c>
      <c r="D83" s="17">
        <v>2712</v>
      </c>
      <c r="E83" s="96">
        <f t="shared" si="5"/>
        <v>6527</v>
      </c>
      <c r="F83" s="96">
        <f t="shared" si="6"/>
        <v>10648</v>
      </c>
      <c r="G83" s="17">
        <v>463</v>
      </c>
      <c r="H83" s="17">
        <v>10185</v>
      </c>
      <c r="I83" s="96">
        <f t="shared" si="7"/>
        <v>17175</v>
      </c>
      <c r="J83" s="17">
        <v>5374</v>
      </c>
      <c r="K83" s="17">
        <v>11801</v>
      </c>
      <c r="L83" s="769" t="s">
        <v>465</v>
      </c>
      <c r="M83" s="770"/>
    </row>
    <row r="84" spans="1:13">
      <c r="A84" s="19">
        <v>3290</v>
      </c>
      <c r="B84" s="20" t="s">
        <v>466</v>
      </c>
      <c r="C84" s="95">
        <f t="shared" si="4"/>
        <v>3069</v>
      </c>
      <c r="D84" s="13">
        <v>171</v>
      </c>
      <c r="E84" s="95">
        <f t="shared" si="5"/>
        <v>3240</v>
      </c>
      <c r="F84" s="95">
        <f t="shared" si="6"/>
        <v>6871</v>
      </c>
      <c r="G84" s="13">
        <v>1226</v>
      </c>
      <c r="H84" s="13">
        <v>5645</v>
      </c>
      <c r="I84" s="95">
        <f t="shared" si="7"/>
        <v>10111</v>
      </c>
      <c r="J84" s="13">
        <v>0</v>
      </c>
      <c r="K84" s="13">
        <v>10111</v>
      </c>
      <c r="L84" s="900" t="s">
        <v>467</v>
      </c>
      <c r="M84" s="901"/>
    </row>
    <row r="85" spans="1:13">
      <c r="A85" s="15">
        <v>33</v>
      </c>
      <c r="B85" s="16" t="s">
        <v>468</v>
      </c>
      <c r="C85" s="96">
        <f t="shared" si="4"/>
        <v>783457</v>
      </c>
      <c r="D85" s="17">
        <f>+D86+D87+D88+D89</f>
        <v>3093</v>
      </c>
      <c r="E85" s="96">
        <f t="shared" si="5"/>
        <v>786550</v>
      </c>
      <c r="F85" s="96">
        <f t="shared" si="6"/>
        <v>173851</v>
      </c>
      <c r="G85" s="17">
        <f>+G86+G87+G88+G89</f>
        <v>78915</v>
      </c>
      <c r="H85" s="17">
        <f>+H86+H87+H88+H89</f>
        <v>94936</v>
      </c>
      <c r="I85" s="96">
        <f t="shared" si="7"/>
        <v>960401</v>
      </c>
      <c r="J85" s="17">
        <f>+J86+J87+J88+J89</f>
        <v>37301</v>
      </c>
      <c r="K85" s="17">
        <f>+K86+K87+K88+K89</f>
        <v>923100</v>
      </c>
      <c r="L85" s="912" t="s">
        <v>469</v>
      </c>
      <c r="M85" s="913"/>
    </row>
    <row r="86" spans="1:13">
      <c r="A86" s="19">
        <v>3311</v>
      </c>
      <c r="B86" s="20" t="s">
        <v>470</v>
      </c>
      <c r="C86" s="95">
        <f t="shared" si="4"/>
        <v>5354</v>
      </c>
      <c r="D86" s="13">
        <v>28</v>
      </c>
      <c r="E86" s="95">
        <f t="shared" si="5"/>
        <v>5382</v>
      </c>
      <c r="F86" s="95">
        <f t="shared" si="6"/>
        <v>2706</v>
      </c>
      <c r="G86" s="13">
        <v>1349</v>
      </c>
      <c r="H86" s="13">
        <v>1357</v>
      </c>
      <c r="I86" s="95">
        <f t="shared" si="7"/>
        <v>8088</v>
      </c>
      <c r="J86" s="13">
        <v>0</v>
      </c>
      <c r="K86" s="13">
        <v>8088</v>
      </c>
      <c r="L86" s="900" t="s">
        <v>472</v>
      </c>
      <c r="M86" s="901"/>
    </row>
    <row r="87" spans="1:13" s="54" customFormat="1" ht="22.5" customHeight="1">
      <c r="A87" s="27">
        <v>3312</v>
      </c>
      <c r="B87" s="28" t="s">
        <v>473</v>
      </c>
      <c r="C87" s="96">
        <f t="shared" si="4"/>
        <v>127184</v>
      </c>
      <c r="D87" s="17">
        <v>717</v>
      </c>
      <c r="E87" s="96">
        <f t="shared" si="5"/>
        <v>127901</v>
      </c>
      <c r="F87" s="96">
        <f t="shared" si="6"/>
        <v>59200</v>
      </c>
      <c r="G87" s="17">
        <v>17548</v>
      </c>
      <c r="H87" s="17">
        <v>41652</v>
      </c>
      <c r="I87" s="96">
        <f t="shared" si="7"/>
        <v>187101</v>
      </c>
      <c r="J87" s="17">
        <v>2860</v>
      </c>
      <c r="K87" s="17">
        <v>184241</v>
      </c>
      <c r="L87" s="769" t="s">
        <v>474</v>
      </c>
      <c r="M87" s="770"/>
    </row>
    <row r="88" spans="1:13">
      <c r="A88" s="19">
        <v>3314</v>
      </c>
      <c r="B88" s="20" t="s">
        <v>475</v>
      </c>
      <c r="C88" s="95">
        <f t="shared" si="4"/>
        <v>1025</v>
      </c>
      <c r="D88" s="13">
        <v>0</v>
      </c>
      <c r="E88" s="95">
        <f t="shared" si="5"/>
        <v>1025</v>
      </c>
      <c r="F88" s="95">
        <f t="shared" si="6"/>
        <v>832</v>
      </c>
      <c r="G88" s="13">
        <v>403</v>
      </c>
      <c r="H88" s="13">
        <v>429</v>
      </c>
      <c r="I88" s="95">
        <f t="shared" si="7"/>
        <v>1857</v>
      </c>
      <c r="J88" s="13">
        <v>222</v>
      </c>
      <c r="K88" s="13">
        <v>1635</v>
      </c>
      <c r="L88" s="900" t="s">
        <v>476</v>
      </c>
      <c r="M88" s="901"/>
    </row>
    <row r="89" spans="1:13" s="54" customFormat="1" ht="22.5" customHeight="1">
      <c r="A89" s="27">
        <v>3315</v>
      </c>
      <c r="B89" s="28" t="s">
        <v>477</v>
      </c>
      <c r="C89" s="96">
        <f t="shared" si="4"/>
        <v>649894</v>
      </c>
      <c r="D89" s="17">
        <v>2348</v>
      </c>
      <c r="E89" s="96">
        <f t="shared" si="5"/>
        <v>652242</v>
      </c>
      <c r="F89" s="96">
        <f t="shared" si="6"/>
        <v>111113</v>
      </c>
      <c r="G89" s="17">
        <v>59615</v>
      </c>
      <c r="H89" s="17">
        <v>51498</v>
      </c>
      <c r="I89" s="96">
        <f t="shared" si="7"/>
        <v>763355</v>
      </c>
      <c r="J89" s="17">
        <v>34219</v>
      </c>
      <c r="K89" s="17">
        <v>729136</v>
      </c>
      <c r="L89" s="769" t="s">
        <v>478</v>
      </c>
      <c r="M89" s="770"/>
    </row>
    <row r="90" spans="1:13" s="55" customFormat="1" ht="24" customHeight="1">
      <c r="A90" s="84" t="s">
        <v>479</v>
      </c>
      <c r="B90" s="85" t="s">
        <v>480</v>
      </c>
      <c r="C90" s="95">
        <f t="shared" si="4"/>
        <v>5752021</v>
      </c>
      <c r="D90" s="13">
        <v>550459</v>
      </c>
      <c r="E90" s="95">
        <f t="shared" si="5"/>
        <v>6302480</v>
      </c>
      <c r="F90" s="95">
        <f t="shared" si="6"/>
        <v>14285980</v>
      </c>
      <c r="G90" s="13">
        <v>519699</v>
      </c>
      <c r="H90" s="13">
        <v>13766281</v>
      </c>
      <c r="I90" s="95">
        <f t="shared" si="7"/>
        <v>20588460</v>
      </c>
      <c r="J90" s="13">
        <v>12265619</v>
      </c>
      <c r="K90" s="13">
        <v>8322841</v>
      </c>
      <c r="L90" s="900" t="s">
        <v>481</v>
      </c>
      <c r="M90" s="901"/>
    </row>
    <row r="91" spans="1:13">
      <c r="A91" s="15">
        <v>35</v>
      </c>
      <c r="B91" s="16" t="s">
        <v>480</v>
      </c>
      <c r="C91" s="96">
        <f t="shared" si="4"/>
        <v>5752021</v>
      </c>
      <c r="D91" s="17">
        <v>550459</v>
      </c>
      <c r="E91" s="96">
        <f t="shared" si="5"/>
        <v>6302480</v>
      </c>
      <c r="F91" s="96">
        <f t="shared" si="6"/>
        <v>14285980</v>
      </c>
      <c r="G91" s="17">
        <v>519699</v>
      </c>
      <c r="H91" s="17">
        <v>13766281</v>
      </c>
      <c r="I91" s="96">
        <f t="shared" si="7"/>
        <v>20588460</v>
      </c>
      <c r="J91" s="17">
        <v>12265619</v>
      </c>
      <c r="K91" s="17">
        <v>8322841</v>
      </c>
      <c r="L91" s="912" t="s">
        <v>482</v>
      </c>
      <c r="M91" s="913"/>
    </row>
    <row r="92" spans="1:13" s="55" customFormat="1" ht="24" customHeight="1">
      <c r="A92" s="84" t="s">
        <v>483</v>
      </c>
      <c r="B92" s="85" t="s">
        <v>484</v>
      </c>
      <c r="C92" s="95">
        <f t="shared" si="4"/>
        <v>630046</v>
      </c>
      <c r="D92" s="13">
        <f>D93+D95+D100</f>
        <v>38709</v>
      </c>
      <c r="E92" s="95">
        <f t="shared" si="5"/>
        <v>668755</v>
      </c>
      <c r="F92" s="95">
        <f t="shared" si="6"/>
        <v>371639</v>
      </c>
      <c r="G92" s="13">
        <f>G93+G95+G100</f>
        <v>222574</v>
      </c>
      <c r="H92" s="13">
        <f>H93+H95+H100</f>
        <v>149065</v>
      </c>
      <c r="I92" s="95">
        <f t="shared" si="7"/>
        <v>1040394</v>
      </c>
      <c r="J92" s="13">
        <f>J93+J95+J100</f>
        <v>159469</v>
      </c>
      <c r="K92" s="13">
        <f>K93+K95+K100</f>
        <v>880925</v>
      </c>
      <c r="L92" s="900" t="s">
        <v>485</v>
      </c>
      <c r="M92" s="901"/>
    </row>
    <row r="93" spans="1:13">
      <c r="A93" s="15">
        <v>37</v>
      </c>
      <c r="B93" s="16" t="s">
        <v>486</v>
      </c>
      <c r="C93" s="96">
        <f t="shared" si="4"/>
        <v>119616</v>
      </c>
      <c r="D93" s="17">
        <v>10219</v>
      </c>
      <c r="E93" s="96">
        <f t="shared" si="5"/>
        <v>129835</v>
      </c>
      <c r="F93" s="96">
        <f t="shared" si="6"/>
        <v>71470</v>
      </c>
      <c r="G93" s="17">
        <v>53894</v>
      </c>
      <c r="H93" s="17">
        <v>17576</v>
      </c>
      <c r="I93" s="96">
        <f t="shared" si="7"/>
        <v>201305</v>
      </c>
      <c r="J93" s="17">
        <v>82947</v>
      </c>
      <c r="K93" s="17">
        <v>118358</v>
      </c>
      <c r="L93" s="912" t="s">
        <v>487</v>
      </c>
      <c r="M93" s="913"/>
    </row>
    <row r="94" spans="1:13">
      <c r="A94" s="19">
        <v>3700</v>
      </c>
      <c r="B94" s="20" t="s">
        <v>486</v>
      </c>
      <c r="C94" s="95">
        <f t="shared" si="4"/>
        <v>119616</v>
      </c>
      <c r="D94" s="13">
        <v>10219</v>
      </c>
      <c r="E94" s="95">
        <f t="shared" si="5"/>
        <v>129835</v>
      </c>
      <c r="F94" s="95">
        <f t="shared" si="6"/>
        <v>71470</v>
      </c>
      <c r="G94" s="13">
        <v>53894</v>
      </c>
      <c r="H94" s="13">
        <v>17576</v>
      </c>
      <c r="I94" s="95">
        <f t="shared" si="7"/>
        <v>201305</v>
      </c>
      <c r="J94" s="13">
        <v>82947</v>
      </c>
      <c r="K94" s="13">
        <v>118358</v>
      </c>
      <c r="L94" s="900" t="s">
        <v>487</v>
      </c>
      <c r="M94" s="901"/>
    </row>
    <row r="95" spans="1:13">
      <c r="A95" s="15">
        <v>38</v>
      </c>
      <c r="B95" s="16" t="s">
        <v>488</v>
      </c>
      <c r="C95" s="96">
        <f t="shared" si="4"/>
        <v>367101</v>
      </c>
      <c r="D95" s="17">
        <f>+D96+D97+D98+D99</f>
        <v>20571</v>
      </c>
      <c r="E95" s="96">
        <f t="shared" si="5"/>
        <v>387672</v>
      </c>
      <c r="F95" s="96">
        <f t="shared" si="6"/>
        <v>257746</v>
      </c>
      <c r="G95" s="17">
        <v>156920</v>
      </c>
      <c r="H95" s="17">
        <v>100826</v>
      </c>
      <c r="I95" s="96">
        <f t="shared" si="7"/>
        <v>645418</v>
      </c>
      <c r="J95" s="17">
        <v>75761</v>
      </c>
      <c r="K95" s="17">
        <v>569657</v>
      </c>
      <c r="L95" s="912" t="s">
        <v>489</v>
      </c>
      <c r="M95" s="913"/>
    </row>
    <row r="96" spans="1:13">
      <c r="A96" s="27">
        <v>3811</v>
      </c>
      <c r="B96" s="28" t="s">
        <v>650</v>
      </c>
      <c r="C96" s="96">
        <f t="shared" si="4"/>
        <v>43687</v>
      </c>
      <c r="D96" s="17">
        <v>5620</v>
      </c>
      <c r="E96" s="96">
        <f t="shared" si="5"/>
        <v>49307</v>
      </c>
      <c r="F96" s="96">
        <f t="shared" si="6"/>
        <v>79836</v>
      </c>
      <c r="G96" s="17">
        <v>51550</v>
      </c>
      <c r="H96" s="17">
        <v>28286</v>
      </c>
      <c r="I96" s="96">
        <f t="shared" si="7"/>
        <v>129143</v>
      </c>
      <c r="J96" s="17">
        <v>327</v>
      </c>
      <c r="K96" s="17">
        <v>128816</v>
      </c>
      <c r="L96" s="560" t="s">
        <v>651</v>
      </c>
      <c r="M96" s="561"/>
    </row>
    <row r="97" spans="1:13">
      <c r="A97" s="19">
        <v>3821</v>
      </c>
      <c r="B97" s="20" t="s">
        <v>490</v>
      </c>
      <c r="C97" s="95">
        <f t="shared" si="4"/>
        <v>251463</v>
      </c>
      <c r="D97" s="13">
        <v>5535</v>
      </c>
      <c r="E97" s="95">
        <f t="shared" si="5"/>
        <v>256998</v>
      </c>
      <c r="F97" s="95">
        <f t="shared" si="6"/>
        <v>117571</v>
      </c>
      <c r="G97" s="13">
        <v>79802</v>
      </c>
      <c r="H97" s="13">
        <v>37769</v>
      </c>
      <c r="I97" s="95">
        <f t="shared" si="7"/>
        <v>374569</v>
      </c>
      <c r="J97" s="13">
        <v>13</v>
      </c>
      <c r="K97" s="13">
        <v>374556</v>
      </c>
      <c r="L97" s="900" t="s">
        <v>491</v>
      </c>
      <c r="M97" s="901"/>
    </row>
    <row r="98" spans="1:13" s="54" customFormat="1">
      <c r="A98" s="27">
        <v>3822</v>
      </c>
      <c r="B98" s="28" t="s">
        <v>492</v>
      </c>
      <c r="C98" s="96">
        <f t="shared" si="4"/>
        <v>54852</v>
      </c>
      <c r="D98" s="17">
        <v>1851</v>
      </c>
      <c r="E98" s="96">
        <f t="shared" si="5"/>
        <v>56703</v>
      </c>
      <c r="F98" s="96">
        <f t="shared" si="6"/>
        <v>17550</v>
      </c>
      <c r="G98" s="17">
        <v>17455</v>
      </c>
      <c r="H98" s="17">
        <v>95</v>
      </c>
      <c r="I98" s="96">
        <f t="shared" si="7"/>
        <v>74253</v>
      </c>
      <c r="J98" s="17">
        <v>74253</v>
      </c>
      <c r="K98" s="17">
        <v>0</v>
      </c>
      <c r="L98" s="769" t="s">
        <v>493</v>
      </c>
      <c r="M98" s="770"/>
    </row>
    <row r="99" spans="1:13">
      <c r="A99" s="19">
        <v>3830</v>
      </c>
      <c r="B99" s="20" t="s">
        <v>494</v>
      </c>
      <c r="C99" s="95">
        <f t="shared" si="4"/>
        <v>17099</v>
      </c>
      <c r="D99" s="13">
        <v>7565</v>
      </c>
      <c r="E99" s="95">
        <f t="shared" si="5"/>
        <v>24664</v>
      </c>
      <c r="F99" s="95">
        <f t="shared" si="6"/>
        <v>42789</v>
      </c>
      <c r="G99" s="13">
        <v>8113</v>
      </c>
      <c r="H99" s="13">
        <v>34676</v>
      </c>
      <c r="I99" s="95">
        <f t="shared" si="7"/>
        <v>67453</v>
      </c>
      <c r="J99" s="13">
        <v>1168</v>
      </c>
      <c r="K99" s="13">
        <v>66285</v>
      </c>
      <c r="L99" s="900" t="s">
        <v>495</v>
      </c>
      <c r="M99" s="901"/>
    </row>
    <row r="100" spans="1:13">
      <c r="A100" s="15">
        <v>39</v>
      </c>
      <c r="B100" s="16" t="s">
        <v>496</v>
      </c>
      <c r="C100" s="96">
        <f t="shared" si="4"/>
        <v>143329</v>
      </c>
      <c r="D100" s="17">
        <v>7919</v>
      </c>
      <c r="E100" s="96">
        <f t="shared" si="5"/>
        <v>151248</v>
      </c>
      <c r="F100" s="96">
        <f t="shared" si="6"/>
        <v>42423</v>
      </c>
      <c r="G100" s="17">
        <v>11760</v>
      </c>
      <c r="H100" s="17">
        <v>30663</v>
      </c>
      <c r="I100" s="96">
        <f t="shared" si="7"/>
        <v>193671</v>
      </c>
      <c r="J100" s="17">
        <v>761</v>
      </c>
      <c r="K100" s="17">
        <v>192910</v>
      </c>
      <c r="L100" s="912" t="s">
        <v>497</v>
      </c>
      <c r="M100" s="913"/>
    </row>
    <row r="101" spans="1:13">
      <c r="A101" s="19">
        <v>3900</v>
      </c>
      <c r="B101" s="20" t="s">
        <v>496</v>
      </c>
      <c r="C101" s="95">
        <f t="shared" si="4"/>
        <v>143329</v>
      </c>
      <c r="D101" s="13">
        <v>7919</v>
      </c>
      <c r="E101" s="95">
        <f t="shared" si="5"/>
        <v>151248</v>
      </c>
      <c r="F101" s="95">
        <f t="shared" si="6"/>
        <v>42423</v>
      </c>
      <c r="G101" s="13">
        <v>11760</v>
      </c>
      <c r="H101" s="13">
        <v>30663</v>
      </c>
      <c r="I101" s="95">
        <f t="shared" si="7"/>
        <v>193671</v>
      </c>
      <c r="J101" s="13">
        <v>761</v>
      </c>
      <c r="K101" s="13">
        <v>192910</v>
      </c>
      <c r="L101" s="900" t="s">
        <v>497</v>
      </c>
      <c r="M101" s="901"/>
    </row>
    <row r="102" spans="1:13" ht="41.45" customHeight="1">
      <c r="A102" s="956" t="s">
        <v>498</v>
      </c>
      <c r="B102" s="968"/>
      <c r="C102" s="50">
        <f>+C11+C17+C90+C92</f>
        <v>238447555</v>
      </c>
      <c r="D102" s="50">
        <f t="shared" ref="D102:J102" si="8">+D11+D17+D90+D92</f>
        <v>18845381</v>
      </c>
      <c r="E102" s="50">
        <f>+E11+E17+E90+E92</f>
        <v>257292936</v>
      </c>
      <c r="F102" s="50">
        <f t="shared" si="8"/>
        <v>108494620</v>
      </c>
      <c r="G102" s="50">
        <f t="shared" si="8"/>
        <v>26487089</v>
      </c>
      <c r="H102" s="50">
        <f t="shared" si="8"/>
        <v>82007531</v>
      </c>
      <c r="I102" s="50">
        <f t="shared" si="8"/>
        <v>365787556</v>
      </c>
      <c r="J102" s="50">
        <f t="shared" si="8"/>
        <v>33965465</v>
      </c>
      <c r="K102" s="50">
        <f>+K11+K17+K90+K92</f>
        <v>331822091</v>
      </c>
      <c r="L102" s="813" t="s">
        <v>500</v>
      </c>
      <c r="M102" s="814"/>
    </row>
  </sheetData>
  <mergeCells count="111">
    <mergeCell ref="A1:M1"/>
    <mergeCell ref="A2:M2"/>
    <mergeCell ref="A3:M3"/>
    <mergeCell ref="A4:M4"/>
    <mergeCell ref="A5:M5"/>
    <mergeCell ref="A6:B6"/>
    <mergeCell ref="C6:K6"/>
    <mergeCell ref="F7:H7"/>
    <mergeCell ref="I7:K7"/>
    <mergeCell ref="L6:M6"/>
    <mergeCell ref="F8:H8"/>
    <mergeCell ref="I8:K8"/>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33:M33"/>
    <mergeCell ref="L34:M34"/>
    <mergeCell ref="L35:M35"/>
    <mergeCell ref="L37:M37"/>
    <mergeCell ref="L38:M38"/>
    <mergeCell ref="L39:M39"/>
    <mergeCell ref="L40:M40"/>
    <mergeCell ref="L41:M41"/>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L60:M60"/>
    <mergeCell ref="L61:M61"/>
    <mergeCell ref="L62:M62"/>
    <mergeCell ref="L63:M63"/>
    <mergeCell ref="L64:M64"/>
    <mergeCell ref="L65:M65"/>
    <mergeCell ref="L66:M66"/>
    <mergeCell ref="L67:M67"/>
    <mergeCell ref="L68:M68"/>
    <mergeCell ref="L69:M69"/>
    <mergeCell ref="L71:M71"/>
    <mergeCell ref="L72:M72"/>
    <mergeCell ref="L73:M73"/>
    <mergeCell ref="L85:M85"/>
    <mergeCell ref="L86:M86"/>
    <mergeCell ref="L87:M87"/>
    <mergeCell ref="L88:M88"/>
    <mergeCell ref="L89:M89"/>
    <mergeCell ref="L90:M90"/>
    <mergeCell ref="L74:M74"/>
    <mergeCell ref="L75:M75"/>
    <mergeCell ref="L76:M76"/>
    <mergeCell ref="L77:M77"/>
    <mergeCell ref="L78:M78"/>
    <mergeCell ref="L79:M79"/>
    <mergeCell ref="L80:M80"/>
    <mergeCell ref="L81:M81"/>
    <mergeCell ref="L101:M101"/>
    <mergeCell ref="A102:B102"/>
    <mergeCell ref="L102:M102"/>
    <mergeCell ref="A7:A10"/>
    <mergeCell ref="B7:B10"/>
    <mergeCell ref="C7:C8"/>
    <mergeCell ref="C9:C10"/>
    <mergeCell ref="D7:D8"/>
    <mergeCell ref="D9:D10"/>
    <mergeCell ref="E7:E8"/>
    <mergeCell ref="E9:E10"/>
    <mergeCell ref="L7:M10"/>
    <mergeCell ref="L91:M91"/>
    <mergeCell ref="L92:M92"/>
    <mergeCell ref="L93:M93"/>
    <mergeCell ref="L94:M94"/>
    <mergeCell ref="L95:M95"/>
    <mergeCell ref="L97:M97"/>
    <mergeCell ref="L98:M98"/>
    <mergeCell ref="L99:M99"/>
    <mergeCell ref="L100:M100"/>
    <mergeCell ref="L82:M82"/>
    <mergeCell ref="L83:M83"/>
    <mergeCell ref="L84:M84"/>
  </mergeCells>
  <printOptions horizontalCentered="1"/>
  <pageMargins left="0" right="0" top="0.196527777777778" bottom="0" header="0.51180555555555596" footer="0.51180555555555596"/>
  <pageSetup paperSize="9" scale="62" orientation="landscape" r:id="rId1"/>
  <headerFooter alignWithMargins="0"/>
  <rowBreaks count="1" manualBreakCount="1">
    <brk id="47" max="12" man="1"/>
  </rowBreaks>
  <colBreaks count="1" manualBreakCount="1">
    <brk id="12" max="101"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02"/>
  <sheetViews>
    <sheetView view="pageBreakPreview" zoomScaleNormal="100" zoomScaleSheetLayoutView="100" workbookViewId="0">
      <selection activeCell="A14" sqref="A14"/>
    </sheetView>
  </sheetViews>
  <sheetFormatPr defaultColWidth="9" defaultRowHeight="15"/>
  <cols>
    <col min="1" max="1" width="6.77734375" style="536" customWidth="1"/>
    <col min="2" max="2" width="45.77734375" style="500" customWidth="1"/>
    <col min="3" max="3" width="9.44140625" style="500" customWidth="1"/>
    <col min="4" max="5" width="8.77734375" style="500" customWidth="1"/>
    <col min="6" max="7" width="8.77734375" style="4" customWidth="1"/>
    <col min="8" max="8" width="8.77734375" style="537" customWidth="1"/>
    <col min="9" max="9" width="8.77734375" style="500" customWidth="1"/>
    <col min="10" max="10" width="40.77734375" style="500" customWidth="1"/>
    <col min="11" max="11" width="6.77734375" style="500" customWidth="1"/>
    <col min="12" max="16384" width="9" style="500"/>
  </cols>
  <sheetData>
    <row r="1" spans="1:11" s="496" customFormat="1">
      <c r="A1" s="584"/>
      <c r="B1" s="584"/>
      <c r="C1" s="584"/>
      <c r="D1" s="584"/>
      <c r="E1" s="584"/>
      <c r="F1" s="584"/>
      <c r="G1" s="584"/>
      <c r="H1" s="584"/>
      <c r="I1" s="584"/>
      <c r="J1" s="584"/>
      <c r="K1" s="584"/>
    </row>
    <row r="2" spans="1:11" s="496" customFormat="1" ht="20.25" customHeight="1">
      <c r="A2" s="858" t="s">
        <v>563</v>
      </c>
      <c r="B2" s="858"/>
      <c r="C2" s="858"/>
      <c r="D2" s="858"/>
      <c r="E2" s="858"/>
      <c r="F2" s="858"/>
      <c r="G2" s="858"/>
      <c r="H2" s="858"/>
      <c r="I2" s="858"/>
      <c r="J2" s="858"/>
      <c r="K2" s="858"/>
    </row>
    <row r="3" spans="1:11" s="496" customFormat="1" ht="20.25">
      <c r="A3" s="858" t="s">
        <v>289</v>
      </c>
      <c r="B3" s="858"/>
      <c r="C3" s="858"/>
      <c r="D3" s="858"/>
      <c r="E3" s="858"/>
      <c r="F3" s="858"/>
      <c r="G3" s="858"/>
      <c r="H3" s="858"/>
      <c r="I3" s="858"/>
      <c r="J3" s="858"/>
      <c r="K3" s="858"/>
    </row>
    <row r="4" spans="1:11" s="496" customFormat="1" ht="15.75" customHeight="1">
      <c r="A4" s="860" t="s">
        <v>564</v>
      </c>
      <c r="B4" s="860"/>
      <c r="C4" s="860"/>
      <c r="D4" s="860"/>
      <c r="E4" s="860"/>
      <c r="F4" s="860"/>
      <c r="G4" s="860"/>
      <c r="H4" s="860"/>
      <c r="I4" s="860"/>
      <c r="J4" s="860"/>
      <c r="K4" s="860"/>
    </row>
    <row r="5" spans="1:11" s="496" customFormat="1" ht="15.75" customHeight="1">
      <c r="A5" s="860" t="s">
        <v>291</v>
      </c>
      <c r="B5" s="860"/>
      <c r="C5" s="860"/>
      <c r="D5" s="860"/>
      <c r="E5" s="860"/>
      <c r="F5" s="860"/>
      <c r="G5" s="860"/>
      <c r="H5" s="860"/>
      <c r="I5" s="860"/>
      <c r="J5" s="860"/>
      <c r="K5" s="860"/>
    </row>
    <row r="6" spans="1:11" s="496" customFormat="1" ht="15.75">
      <c r="A6" s="877" t="s">
        <v>724</v>
      </c>
      <c r="B6" s="877"/>
      <c r="C6" s="878" t="s">
        <v>758</v>
      </c>
      <c r="D6" s="878"/>
      <c r="E6" s="878"/>
      <c r="F6" s="878"/>
      <c r="G6" s="878"/>
      <c r="H6" s="878"/>
      <c r="I6" s="878"/>
      <c r="K6" s="40" t="s">
        <v>725</v>
      </c>
    </row>
    <row r="7" spans="1:11" s="496" customFormat="1" ht="29.25" customHeight="1">
      <c r="A7" s="885" t="s">
        <v>568</v>
      </c>
      <c r="B7" s="887" t="s">
        <v>295</v>
      </c>
      <c r="C7" s="890" t="s">
        <v>569</v>
      </c>
      <c r="D7" s="891"/>
      <c r="E7" s="892" t="s">
        <v>570</v>
      </c>
      <c r="F7" s="990" t="s">
        <v>571</v>
      </c>
      <c r="G7" s="990" t="s">
        <v>572</v>
      </c>
      <c r="H7" s="992" t="s">
        <v>573</v>
      </c>
      <c r="I7" s="892" t="s">
        <v>574</v>
      </c>
      <c r="J7" s="894" t="s">
        <v>510</v>
      </c>
      <c r="K7" s="895"/>
    </row>
    <row r="8" spans="1:11" s="496" customFormat="1" ht="29.25" customHeight="1">
      <c r="A8" s="886"/>
      <c r="B8" s="888"/>
      <c r="C8" s="879" t="s">
        <v>575</v>
      </c>
      <c r="D8" s="880"/>
      <c r="E8" s="893"/>
      <c r="F8" s="991"/>
      <c r="G8" s="991"/>
      <c r="H8" s="993"/>
      <c r="I8" s="893"/>
      <c r="J8" s="896"/>
      <c r="K8" s="897"/>
    </row>
    <row r="9" spans="1:11" s="496" customFormat="1" ht="29.25" customHeight="1">
      <c r="A9" s="881" t="s">
        <v>576</v>
      </c>
      <c r="B9" s="888"/>
      <c r="C9" s="6" t="s">
        <v>577</v>
      </c>
      <c r="D9" s="345" t="s">
        <v>508</v>
      </c>
      <c r="E9" s="883" t="s">
        <v>578</v>
      </c>
      <c r="F9" s="986" t="s">
        <v>579</v>
      </c>
      <c r="G9" s="986" t="s">
        <v>580</v>
      </c>
      <c r="H9" s="988" t="s">
        <v>581</v>
      </c>
      <c r="I9" s="883" t="s">
        <v>582</v>
      </c>
      <c r="J9" s="896"/>
      <c r="K9" s="897"/>
    </row>
    <row r="10" spans="1:11" s="496" customFormat="1" ht="29.25" customHeight="1">
      <c r="A10" s="882"/>
      <c r="B10" s="889"/>
      <c r="C10" s="346" t="s">
        <v>583</v>
      </c>
      <c r="D10" s="346" t="s">
        <v>584</v>
      </c>
      <c r="E10" s="884"/>
      <c r="F10" s="987"/>
      <c r="G10" s="987"/>
      <c r="H10" s="989"/>
      <c r="I10" s="884"/>
      <c r="J10" s="898"/>
      <c r="K10" s="899"/>
    </row>
    <row r="11" spans="1:11">
      <c r="A11" s="497" t="s">
        <v>305</v>
      </c>
      <c r="B11" s="498" t="s">
        <v>306</v>
      </c>
      <c r="C11" s="499">
        <v>174429786</v>
      </c>
      <c r="D11" s="499">
        <v>11249470</v>
      </c>
      <c r="E11" s="499">
        <v>5489741</v>
      </c>
      <c r="F11" s="499">
        <v>6374372</v>
      </c>
      <c r="G11" s="10">
        <v>9.33</v>
      </c>
      <c r="H11" s="10">
        <v>4.55</v>
      </c>
      <c r="I11" s="499">
        <v>311413</v>
      </c>
      <c r="J11" s="799" t="s">
        <v>308</v>
      </c>
      <c r="K11" s="800"/>
    </row>
    <row r="12" spans="1:11">
      <c r="A12" s="501" t="s">
        <v>309</v>
      </c>
      <c r="B12" s="502" t="s">
        <v>310</v>
      </c>
      <c r="C12" s="503">
        <v>171945238</v>
      </c>
      <c r="D12" s="503">
        <v>9592098</v>
      </c>
      <c r="E12" s="503">
        <v>11996880</v>
      </c>
      <c r="F12" s="503">
        <v>13796308</v>
      </c>
      <c r="G12" s="14">
        <v>9.02</v>
      </c>
      <c r="H12" s="14">
        <v>4.0199999999999996</v>
      </c>
      <c r="I12" s="503">
        <v>594896</v>
      </c>
      <c r="J12" s="922" t="s">
        <v>312</v>
      </c>
      <c r="K12" s="923"/>
    </row>
    <row r="13" spans="1:11">
      <c r="A13" s="504" t="s">
        <v>313</v>
      </c>
      <c r="B13" s="505" t="s">
        <v>314</v>
      </c>
      <c r="C13" s="506">
        <v>484423</v>
      </c>
      <c r="D13" s="506">
        <v>68845</v>
      </c>
      <c r="E13" s="506">
        <v>273485</v>
      </c>
      <c r="F13" s="506">
        <v>554189</v>
      </c>
      <c r="G13" s="18">
        <v>21.03</v>
      </c>
      <c r="H13" s="18">
        <v>29.62</v>
      </c>
      <c r="I13" s="506">
        <v>29471</v>
      </c>
      <c r="J13" s="924" t="s">
        <v>316</v>
      </c>
      <c r="K13" s="925"/>
    </row>
    <row r="14" spans="1:11">
      <c r="A14" s="507" t="s">
        <v>317</v>
      </c>
      <c r="B14" s="508" t="s">
        <v>318</v>
      </c>
      <c r="C14" s="503">
        <v>484423</v>
      </c>
      <c r="D14" s="503">
        <v>68845</v>
      </c>
      <c r="E14" s="503">
        <v>273485</v>
      </c>
      <c r="F14" s="503">
        <v>554189</v>
      </c>
      <c r="G14" s="14">
        <v>21.03</v>
      </c>
      <c r="H14" s="14">
        <v>29.62</v>
      </c>
      <c r="I14" s="503">
        <v>29471</v>
      </c>
      <c r="J14" s="900" t="s">
        <v>319</v>
      </c>
      <c r="K14" s="901"/>
    </row>
    <row r="15" spans="1:11">
      <c r="A15" s="509" t="s">
        <v>320</v>
      </c>
      <c r="B15" s="510" t="s">
        <v>321</v>
      </c>
      <c r="C15" s="511">
        <v>2000125</v>
      </c>
      <c r="D15" s="511">
        <v>1588527</v>
      </c>
      <c r="E15" s="511">
        <v>243600</v>
      </c>
      <c r="F15" s="511">
        <v>373586</v>
      </c>
      <c r="G15" s="24">
        <v>17.440000000000001</v>
      </c>
      <c r="H15" s="24">
        <v>17.36</v>
      </c>
      <c r="I15" s="511">
        <v>89930</v>
      </c>
      <c r="J15" s="799" t="s">
        <v>322</v>
      </c>
      <c r="K15" s="800"/>
    </row>
    <row r="16" spans="1:11">
      <c r="A16" s="507" t="s">
        <v>323</v>
      </c>
      <c r="B16" s="508" t="s">
        <v>324</v>
      </c>
      <c r="C16" s="512">
        <v>2000125</v>
      </c>
      <c r="D16" s="512">
        <v>1588527</v>
      </c>
      <c r="E16" s="512">
        <v>243600</v>
      </c>
      <c r="F16" s="512">
        <v>373586</v>
      </c>
      <c r="G16" s="26">
        <v>17.440000000000001</v>
      </c>
      <c r="H16" s="26">
        <v>17.36</v>
      </c>
      <c r="I16" s="512">
        <v>89930</v>
      </c>
      <c r="J16" s="900" t="s">
        <v>325</v>
      </c>
      <c r="K16" s="901"/>
    </row>
    <row r="17" spans="1:11">
      <c r="A17" s="497" t="s">
        <v>326</v>
      </c>
      <c r="B17" s="498" t="s">
        <v>327</v>
      </c>
      <c r="C17" s="506">
        <v>37750848</v>
      </c>
      <c r="D17" s="506">
        <v>8635387</v>
      </c>
      <c r="E17" s="506">
        <v>421764</v>
      </c>
      <c r="F17" s="506">
        <v>924164</v>
      </c>
      <c r="G17" s="18">
        <v>3.73</v>
      </c>
      <c r="H17" s="18">
        <v>50.63</v>
      </c>
      <c r="I17" s="506">
        <v>70346</v>
      </c>
      <c r="J17" s="799" t="s">
        <v>328</v>
      </c>
      <c r="K17" s="800"/>
    </row>
    <row r="18" spans="1:11">
      <c r="A18" s="501">
        <v>10</v>
      </c>
      <c r="B18" s="502" t="s">
        <v>329</v>
      </c>
      <c r="C18" s="503">
        <v>451193</v>
      </c>
      <c r="D18" s="503">
        <v>346430</v>
      </c>
      <c r="E18" s="503">
        <v>102194</v>
      </c>
      <c r="F18" s="503">
        <v>262416</v>
      </c>
      <c r="G18" s="14">
        <v>10.76</v>
      </c>
      <c r="H18" s="14">
        <v>50.29</v>
      </c>
      <c r="I18" s="503">
        <v>36874</v>
      </c>
      <c r="J18" s="767" t="s">
        <v>330</v>
      </c>
      <c r="K18" s="768"/>
    </row>
    <row r="19" spans="1:11">
      <c r="A19" s="513">
        <v>1010</v>
      </c>
      <c r="B19" s="514" t="s">
        <v>331</v>
      </c>
      <c r="C19" s="506">
        <v>-2446</v>
      </c>
      <c r="D19" s="506">
        <v>6517</v>
      </c>
      <c r="E19" s="506">
        <v>39911</v>
      </c>
      <c r="F19" s="506">
        <v>157061</v>
      </c>
      <c r="G19" s="18">
        <v>53.41</v>
      </c>
      <c r="H19" s="18">
        <v>21.18</v>
      </c>
      <c r="I19" s="506">
        <v>63893</v>
      </c>
      <c r="J19" s="769" t="s">
        <v>332</v>
      </c>
      <c r="K19" s="770"/>
    </row>
    <row r="20" spans="1:11">
      <c r="A20" s="507">
        <v>1030</v>
      </c>
      <c r="B20" s="508" t="s">
        <v>333</v>
      </c>
      <c r="C20" s="503">
        <v>44172</v>
      </c>
      <c r="D20" s="503">
        <v>13062</v>
      </c>
      <c r="E20" s="503">
        <v>298243</v>
      </c>
      <c r="F20" s="503">
        <v>1241638</v>
      </c>
      <c r="G20" s="14">
        <v>1.36</v>
      </c>
      <c r="H20" s="14">
        <v>74.62</v>
      </c>
      <c r="I20" s="503">
        <v>49105</v>
      </c>
      <c r="J20" s="900" t="s">
        <v>334</v>
      </c>
      <c r="K20" s="901"/>
    </row>
    <row r="21" spans="1:11">
      <c r="A21" s="513">
        <v>1050</v>
      </c>
      <c r="B21" s="514" t="s">
        <v>335</v>
      </c>
      <c r="C21" s="506">
        <v>110484</v>
      </c>
      <c r="D21" s="506">
        <v>70235</v>
      </c>
      <c r="E21" s="506">
        <v>114247</v>
      </c>
      <c r="F21" s="506">
        <v>241289</v>
      </c>
      <c r="G21" s="18">
        <v>7.25</v>
      </c>
      <c r="H21" s="18">
        <v>45.4</v>
      </c>
      <c r="I21" s="506">
        <v>34144</v>
      </c>
      <c r="J21" s="769" t="s">
        <v>336</v>
      </c>
      <c r="K21" s="770"/>
    </row>
    <row r="22" spans="1:11">
      <c r="A22" s="507">
        <v>1061</v>
      </c>
      <c r="B22" s="508" t="s">
        <v>337</v>
      </c>
      <c r="C22" s="503">
        <v>77123</v>
      </c>
      <c r="D22" s="503">
        <v>72436</v>
      </c>
      <c r="E22" s="503">
        <v>110957</v>
      </c>
      <c r="F22" s="503">
        <v>288748</v>
      </c>
      <c r="G22" s="14">
        <v>6.62</v>
      </c>
      <c r="H22" s="14">
        <v>54.95</v>
      </c>
      <c r="I22" s="503">
        <v>43246</v>
      </c>
      <c r="J22" s="900" t="s">
        <v>338</v>
      </c>
      <c r="K22" s="901"/>
    </row>
    <row r="23" spans="1:11">
      <c r="A23" s="513">
        <v>1071</v>
      </c>
      <c r="B23" s="514" t="s">
        <v>339</v>
      </c>
      <c r="C23" s="506">
        <v>185724</v>
      </c>
      <c r="D23" s="506">
        <v>158698</v>
      </c>
      <c r="E23" s="506">
        <v>84715</v>
      </c>
      <c r="F23" s="506">
        <v>219497</v>
      </c>
      <c r="G23" s="18">
        <v>15.85</v>
      </c>
      <c r="H23" s="18">
        <v>45.55</v>
      </c>
      <c r="I23" s="506">
        <v>34515</v>
      </c>
      <c r="J23" s="769" t="s">
        <v>340</v>
      </c>
      <c r="K23" s="770"/>
    </row>
    <row r="24" spans="1:11">
      <c r="A24" s="507">
        <v>1073</v>
      </c>
      <c r="B24" s="508" t="s">
        <v>341</v>
      </c>
      <c r="C24" s="503">
        <v>12655</v>
      </c>
      <c r="D24" s="503">
        <v>12593</v>
      </c>
      <c r="E24" s="503">
        <v>89393</v>
      </c>
      <c r="F24" s="503">
        <v>186456</v>
      </c>
      <c r="G24" s="14">
        <v>22.73</v>
      </c>
      <c r="H24" s="14">
        <v>29.33</v>
      </c>
      <c r="I24" s="503">
        <v>44032</v>
      </c>
      <c r="J24" s="900" t="s">
        <v>343</v>
      </c>
      <c r="K24" s="901"/>
    </row>
    <row r="25" spans="1:11">
      <c r="A25" s="513">
        <v>1079</v>
      </c>
      <c r="B25" s="514" t="s">
        <v>344</v>
      </c>
      <c r="C25" s="506">
        <v>12534</v>
      </c>
      <c r="D25" s="506">
        <v>10216</v>
      </c>
      <c r="E25" s="506">
        <v>77245</v>
      </c>
      <c r="F25" s="506">
        <v>144492</v>
      </c>
      <c r="G25" s="18">
        <v>20.13</v>
      </c>
      <c r="H25" s="18">
        <v>26.41</v>
      </c>
      <c r="I25" s="506">
        <v>29022</v>
      </c>
      <c r="J25" s="769" t="s">
        <v>346</v>
      </c>
      <c r="K25" s="770"/>
    </row>
    <row r="26" spans="1:11" ht="15" customHeight="1">
      <c r="A26" s="507">
        <v>1080</v>
      </c>
      <c r="B26" s="508" t="s">
        <v>347</v>
      </c>
      <c r="C26" s="515">
        <v>10947</v>
      </c>
      <c r="D26" s="515">
        <v>2673</v>
      </c>
      <c r="E26" s="515">
        <v>220046</v>
      </c>
      <c r="F26" s="515">
        <v>421917</v>
      </c>
      <c r="G26" s="30">
        <v>7.55</v>
      </c>
      <c r="H26" s="30">
        <v>40.29</v>
      </c>
      <c r="I26" s="515">
        <v>45299</v>
      </c>
      <c r="J26" s="900" t="s">
        <v>348</v>
      </c>
      <c r="K26" s="901"/>
    </row>
    <row r="27" spans="1:11">
      <c r="A27" s="504">
        <v>11</v>
      </c>
      <c r="B27" s="505" t="s">
        <v>349</v>
      </c>
      <c r="C27" s="516">
        <v>193925</v>
      </c>
      <c r="D27" s="516">
        <v>145331</v>
      </c>
      <c r="E27" s="516">
        <v>138639</v>
      </c>
      <c r="F27" s="516">
        <v>302701</v>
      </c>
      <c r="G27" s="32">
        <v>13.13</v>
      </c>
      <c r="H27" s="32">
        <v>41.07</v>
      </c>
      <c r="I27" s="516">
        <v>49925</v>
      </c>
      <c r="J27" s="790" t="s">
        <v>350</v>
      </c>
      <c r="K27" s="791"/>
    </row>
    <row r="28" spans="1:11">
      <c r="A28" s="507">
        <v>1105</v>
      </c>
      <c r="B28" s="508" t="s">
        <v>351</v>
      </c>
      <c r="C28" s="503">
        <v>18777</v>
      </c>
      <c r="D28" s="503">
        <v>49988</v>
      </c>
      <c r="E28" s="503">
        <v>123252</v>
      </c>
      <c r="F28" s="503">
        <v>551304</v>
      </c>
      <c r="G28" s="14">
        <v>16.350000000000001</v>
      </c>
      <c r="H28" s="14">
        <v>61.29</v>
      </c>
      <c r="I28" s="503">
        <v>69524</v>
      </c>
      <c r="J28" s="900" t="s">
        <v>352</v>
      </c>
      <c r="K28" s="901"/>
    </row>
    <row r="29" spans="1:11">
      <c r="A29" s="513">
        <v>1106</v>
      </c>
      <c r="B29" s="514" t="s">
        <v>353</v>
      </c>
      <c r="C29" s="506">
        <v>175148</v>
      </c>
      <c r="D29" s="506">
        <v>95343</v>
      </c>
      <c r="E29" s="506">
        <v>143665</v>
      </c>
      <c r="F29" s="506">
        <v>221490</v>
      </c>
      <c r="G29" s="18">
        <v>10.51</v>
      </c>
      <c r="H29" s="18">
        <v>24.62</v>
      </c>
      <c r="I29" s="506">
        <v>43496</v>
      </c>
      <c r="J29" s="769" t="s">
        <v>354</v>
      </c>
      <c r="K29" s="770"/>
    </row>
    <row r="30" spans="1:11">
      <c r="A30" s="501">
        <v>13</v>
      </c>
      <c r="B30" s="502" t="s">
        <v>355</v>
      </c>
      <c r="C30" s="503">
        <v>9059</v>
      </c>
      <c r="D30" s="503">
        <v>19533</v>
      </c>
      <c r="E30" s="503">
        <v>54650</v>
      </c>
      <c r="F30" s="503">
        <v>124507</v>
      </c>
      <c r="G30" s="14">
        <v>14.56</v>
      </c>
      <c r="H30" s="14">
        <v>41.55</v>
      </c>
      <c r="I30" s="503">
        <v>33445</v>
      </c>
      <c r="J30" s="767" t="s">
        <v>356</v>
      </c>
      <c r="K30" s="768"/>
    </row>
    <row r="31" spans="1:11">
      <c r="A31" s="513">
        <v>1392</v>
      </c>
      <c r="B31" s="514" t="s">
        <v>357</v>
      </c>
      <c r="C31" s="506">
        <v>8472</v>
      </c>
      <c r="D31" s="506">
        <v>18209</v>
      </c>
      <c r="E31" s="506">
        <v>54754</v>
      </c>
      <c r="F31" s="506">
        <v>127809</v>
      </c>
      <c r="G31" s="18">
        <v>14.84</v>
      </c>
      <c r="H31" s="18">
        <v>42.32</v>
      </c>
      <c r="I31" s="506">
        <v>33410</v>
      </c>
      <c r="J31" s="769" t="s">
        <v>358</v>
      </c>
      <c r="K31" s="770"/>
    </row>
    <row r="32" spans="1:11">
      <c r="A32" s="507">
        <v>1393</v>
      </c>
      <c r="B32" s="508" t="s">
        <v>359</v>
      </c>
      <c r="C32" s="503">
        <v>587</v>
      </c>
      <c r="D32" s="503">
        <v>1324</v>
      </c>
      <c r="E32" s="503">
        <v>53245</v>
      </c>
      <c r="F32" s="503">
        <v>79886</v>
      </c>
      <c r="G32" s="14">
        <v>8.42</v>
      </c>
      <c r="H32" s="14">
        <v>24.93</v>
      </c>
      <c r="I32" s="503">
        <v>33936</v>
      </c>
      <c r="J32" s="900" t="s">
        <v>361</v>
      </c>
      <c r="K32" s="901"/>
    </row>
    <row r="33" spans="1:11" ht="15" customHeight="1">
      <c r="A33" s="504">
        <v>14</v>
      </c>
      <c r="B33" s="505" t="s">
        <v>362</v>
      </c>
      <c r="C33" s="506">
        <v>497903</v>
      </c>
      <c r="D33" s="506">
        <v>237662</v>
      </c>
      <c r="E33" s="506">
        <v>59980</v>
      </c>
      <c r="F33" s="506">
        <v>118969</v>
      </c>
      <c r="G33" s="18">
        <v>18.45</v>
      </c>
      <c r="H33" s="18">
        <v>31.14</v>
      </c>
      <c r="I33" s="506">
        <v>19083</v>
      </c>
      <c r="J33" s="790" t="s">
        <v>363</v>
      </c>
      <c r="K33" s="791"/>
    </row>
    <row r="34" spans="1:11">
      <c r="A34" s="507">
        <v>1411</v>
      </c>
      <c r="B34" s="508" t="s">
        <v>364</v>
      </c>
      <c r="C34" s="503">
        <v>6761</v>
      </c>
      <c r="D34" s="503">
        <v>9301</v>
      </c>
      <c r="E34" s="503">
        <v>52683</v>
      </c>
      <c r="F34" s="503">
        <v>88017</v>
      </c>
      <c r="G34" s="14">
        <v>5.35</v>
      </c>
      <c r="H34" s="14">
        <v>34.79</v>
      </c>
      <c r="I34" s="503">
        <v>28270</v>
      </c>
      <c r="J34" s="900" t="s">
        <v>365</v>
      </c>
      <c r="K34" s="901"/>
    </row>
    <row r="35" spans="1:11" ht="24.75" customHeight="1">
      <c r="A35" s="513">
        <v>1412</v>
      </c>
      <c r="B35" s="514" t="s">
        <v>366</v>
      </c>
      <c r="C35" s="506">
        <v>491190</v>
      </c>
      <c r="D35" s="506">
        <v>227810</v>
      </c>
      <c r="E35" s="506">
        <v>60203</v>
      </c>
      <c r="F35" s="506">
        <v>119835</v>
      </c>
      <c r="G35" s="18">
        <v>18.7</v>
      </c>
      <c r="H35" s="18">
        <v>31.06</v>
      </c>
      <c r="I35" s="506">
        <v>18809</v>
      </c>
      <c r="J35" s="769" t="s">
        <v>604</v>
      </c>
      <c r="K35" s="770"/>
    </row>
    <row r="36" spans="1:11" ht="18.75" customHeight="1">
      <c r="A36" s="513">
        <v>1430</v>
      </c>
      <c r="B36" s="514" t="s">
        <v>764</v>
      </c>
      <c r="C36" s="506">
        <v>-48</v>
      </c>
      <c r="D36" s="506">
        <v>551</v>
      </c>
      <c r="E36" s="506">
        <v>40186</v>
      </c>
      <c r="F36" s="506">
        <v>99730</v>
      </c>
      <c r="G36" s="18">
        <v>28.19</v>
      </c>
      <c r="H36" s="18">
        <v>31.52</v>
      </c>
      <c r="I36" s="506">
        <v>42369</v>
      </c>
      <c r="J36" s="906" t="s">
        <v>765</v>
      </c>
      <c r="K36" s="907"/>
    </row>
    <row r="37" spans="1:11">
      <c r="A37" s="501">
        <v>15</v>
      </c>
      <c r="B37" s="502" t="s">
        <v>368</v>
      </c>
      <c r="C37" s="503">
        <v>7526</v>
      </c>
      <c r="D37" s="503">
        <v>815</v>
      </c>
      <c r="E37" s="503">
        <v>123024</v>
      </c>
      <c r="F37" s="503">
        <v>257485</v>
      </c>
      <c r="G37" s="14">
        <v>0.51</v>
      </c>
      <c r="H37" s="14">
        <v>51.71</v>
      </c>
      <c r="I37" s="503">
        <v>11808</v>
      </c>
      <c r="J37" s="910" t="s">
        <v>369</v>
      </c>
      <c r="K37" s="911"/>
    </row>
    <row r="38" spans="1:11" ht="15.6" customHeight="1" thickBot="1">
      <c r="A38" s="513">
        <v>1520</v>
      </c>
      <c r="B38" s="514" t="s">
        <v>370</v>
      </c>
      <c r="C38" s="506">
        <v>7526</v>
      </c>
      <c r="D38" s="506">
        <v>815</v>
      </c>
      <c r="E38" s="506">
        <v>123024</v>
      </c>
      <c r="F38" s="506">
        <v>257485</v>
      </c>
      <c r="G38" s="18">
        <v>0.51</v>
      </c>
      <c r="H38" s="18">
        <v>51.71</v>
      </c>
      <c r="I38" s="506">
        <v>11808</v>
      </c>
      <c r="J38" s="769" t="s">
        <v>371</v>
      </c>
      <c r="K38" s="770"/>
    </row>
    <row r="39" spans="1:11" ht="35.25" thickTop="1" thickBot="1">
      <c r="A39" s="33" t="s">
        <v>57</v>
      </c>
      <c r="B39" s="517" t="s">
        <v>372</v>
      </c>
      <c r="C39" s="503">
        <v>105932</v>
      </c>
      <c r="D39" s="503">
        <v>270692</v>
      </c>
      <c r="E39" s="503">
        <v>65214</v>
      </c>
      <c r="F39" s="503">
        <v>130869</v>
      </c>
      <c r="G39" s="14">
        <v>8.8699999999999992</v>
      </c>
      <c r="H39" s="14">
        <v>41.3</v>
      </c>
      <c r="I39" s="503">
        <v>41857</v>
      </c>
      <c r="J39" s="910" t="s">
        <v>373</v>
      </c>
      <c r="K39" s="911"/>
    </row>
    <row r="40" spans="1:11" ht="15.75" thickTop="1">
      <c r="A40" s="513">
        <v>1622</v>
      </c>
      <c r="B40" s="514" t="s">
        <v>374</v>
      </c>
      <c r="C40" s="506">
        <v>105932</v>
      </c>
      <c r="D40" s="506">
        <v>270692</v>
      </c>
      <c r="E40" s="506">
        <v>65214</v>
      </c>
      <c r="F40" s="506">
        <v>130869</v>
      </c>
      <c r="G40" s="18">
        <v>8.8699999999999992</v>
      </c>
      <c r="H40" s="18">
        <v>41.3</v>
      </c>
      <c r="I40" s="506">
        <v>41857</v>
      </c>
      <c r="J40" s="769" t="s">
        <v>375</v>
      </c>
      <c r="K40" s="770"/>
    </row>
    <row r="41" spans="1:11" ht="15" customHeight="1">
      <c r="A41" s="501">
        <v>17</v>
      </c>
      <c r="B41" s="502" t="s">
        <v>376</v>
      </c>
      <c r="C41" s="503">
        <v>37444</v>
      </c>
      <c r="D41" s="503">
        <v>33923</v>
      </c>
      <c r="E41" s="503">
        <v>88704</v>
      </c>
      <c r="F41" s="503">
        <v>213312</v>
      </c>
      <c r="G41" s="14">
        <v>4.43</v>
      </c>
      <c r="H41" s="14">
        <v>53.98</v>
      </c>
      <c r="I41" s="503">
        <v>33128</v>
      </c>
      <c r="J41" s="910" t="s">
        <v>377</v>
      </c>
      <c r="K41" s="911"/>
    </row>
    <row r="42" spans="1:11" ht="22.5">
      <c r="A42" s="513">
        <v>1702</v>
      </c>
      <c r="B42" s="514" t="s">
        <v>378</v>
      </c>
      <c r="C42" s="506">
        <v>33281</v>
      </c>
      <c r="D42" s="506">
        <v>21605</v>
      </c>
      <c r="E42" s="506">
        <v>110128</v>
      </c>
      <c r="F42" s="506">
        <v>263748</v>
      </c>
      <c r="G42" s="18">
        <v>3.49</v>
      </c>
      <c r="H42" s="18">
        <v>54.75</v>
      </c>
      <c r="I42" s="506">
        <v>35949</v>
      </c>
      <c r="J42" s="769" t="s">
        <v>379</v>
      </c>
      <c r="K42" s="770"/>
    </row>
    <row r="43" spans="1:11">
      <c r="A43" s="507">
        <v>1709</v>
      </c>
      <c r="B43" s="508" t="s">
        <v>380</v>
      </c>
      <c r="C43" s="503">
        <v>4163</v>
      </c>
      <c r="D43" s="503">
        <v>12318</v>
      </c>
      <c r="E43" s="503">
        <v>58177</v>
      </c>
      <c r="F43" s="503">
        <v>141447</v>
      </c>
      <c r="G43" s="14">
        <v>6.93</v>
      </c>
      <c r="H43" s="14">
        <v>51.94</v>
      </c>
      <c r="I43" s="503">
        <v>29122</v>
      </c>
      <c r="J43" s="900" t="s">
        <v>381</v>
      </c>
      <c r="K43" s="901"/>
    </row>
    <row r="44" spans="1:11">
      <c r="A44" s="504">
        <v>18</v>
      </c>
      <c r="B44" s="505" t="s">
        <v>382</v>
      </c>
      <c r="C44" s="506">
        <v>310143</v>
      </c>
      <c r="D44" s="506">
        <v>316465</v>
      </c>
      <c r="E44" s="506">
        <v>171186</v>
      </c>
      <c r="F44" s="506">
        <v>262238</v>
      </c>
      <c r="G44" s="18">
        <v>9.27</v>
      </c>
      <c r="H44" s="18">
        <v>25.45</v>
      </c>
      <c r="I44" s="506">
        <v>77205</v>
      </c>
      <c r="J44" s="790" t="s">
        <v>385</v>
      </c>
      <c r="K44" s="791"/>
    </row>
    <row r="45" spans="1:11">
      <c r="A45" s="507">
        <v>1811</v>
      </c>
      <c r="B45" s="508" t="s">
        <v>386</v>
      </c>
      <c r="C45" s="503">
        <v>309767</v>
      </c>
      <c r="D45" s="503">
        <v>310417</v>
      </c>
      <c r="E45" s="503">
        <v>171444</v>
      </c>
      <c r="F45" s="503">
        <v>259009</v>
      </c>
      <c r="G45" s="14">
        <v>9.3699999999999992</v>
      </c>
      <c r="H45" s="14">
        <v>24.43</v>
      </c>
      <c r="I45" s="503">
        <v>76722</v>
      </c>
      <c r="J45" s="900" t="s">
        <v>388</v>
      </c>
      <c r="K45" s="901"/>
    </row>
    <row r="46" spans="1:11">
      <c r="A46" s="513">
        <v>1820</v>
      </c>
      <c r="B46" s="514" t="s">
        <v>389</v>
      </c>
      <c r="C46" s="506">
        <v>376</v>
      </c>
      <c r="D46" s="506">
        <v>6048</v>
      </c>
      <c r="E46" s="506">
        <v>151381</v>
      </c>
      <c r="F46" s="506">
        <v>509561</v>
      </c>
      <c r="G46" s="18">
        <v>5.19</v>
      </c>
      <c r="H46" s="18">
        <v>65.099999999999994</v>
      </c>
      <c r="I46" s="506">
        <v>114106</v>
      </c>
      <c r="J46" s="769" t="s">
        <v>390</v>
      </c>
      <c r="K46" s="770"/>
    </row>
    <row r="47" spans="1:11">
      <c r="A47" s="518">
        <v>19</v>
      </c>
      <c r="B47" s="519" t="s">
        <v>391</v>
      </c>
      <c r="C47" s="520">
        <v>9680012</v>
      </c>
      <c r="D47" s="520">
        <v>429712</v>
      </c>
      <c r="E47" s="520">
        <v>12929112</v>
      </c>
      <c r="F47" s="520">
        <v>40564008</v>
      </c>
      <c r="G47" s="38">
        <v>1.59</v>
      </c>
      <c r="H47" s="38">
        <v>66.53</v>
      </c>
      <c r="I47" s="520">
        <v>531821</v>
      </c>
      <c r="J47" s="916" t="s">
        <v>392</v>
      </c>
      <c r="K47" s="917"/>
    </row>
    <row r="48" spans="1:11">
      <c r="A48" s="504">
        <v>20</v>
      </c>
      <c r="B48" s="505" t="s">
        <v>393</v>
      </c>
      <c r="C48" s="506">
        <v>17759956</v>
      </c>
      <c r="D48" s="506">
        <v>2757331</v>
      </c>
      <c r="E48" s="506">
        <v>2614004</v>
      </c>
      <c r="F48" s="506">
        <v>3979990</v>
      </c>
      <c r="G48" s="18">
        <v>2.37</v>
      </c>
      <c r="H48" s="18">
        <v>31.95</v>
      </c>
      <c r="I48" s="506">
        <v>309430</v>
      </c>
      <c r="J48" s="994" t="s">
        <v>395</v>
      </c>
      <c r="K48" s="995"/>
    </row>
    <row r="49" spans="1:11" ht="22.5">
      <c r="A49" s="501">
        <v>21</v>
      </c>
      <c r="B49" s="502" t="s">
        <v>396</v>
      </c>
      <c r="C49" s="503">
        <v>17257</v>
      </c>
      <c r="D49" s="503">
        <v>5884</v>
      </c>
      <c r="E49" s="503">
        <v>120208</v>
      </c>
      <c r="F49" s="503">
        <v>240123</v>
      </c>
      <c r="G49" s="14">
        <v>4.63</v>
      </c>
      <c r="H49" s="14">
        <v>45.31</v>
      </c>
      <c r="I49" s="503">
        <v>23075</v>
      </c>
      <c r="J49" s="910" t="s">
        <v>397</v>
      </c>
      <c r="K49" s="911"/>
    </row>
    <row r="50" spans="1:11">
      <c r="A50" s="513">
        <v>2100</v>
      </c>
      <c r="B50" s="514" t="s">
        <v>398</v>
      </c>
      <c r="C50" s="506">
        <v>17257</v>
      </c>
      <c r="D50" s="506">
        <v>5884</v>
      </c>
      <c r="E50" s="506">
        <v>120208</v>
      </c>
      <c r="F50" s="506">
        <v>240123</v>
      </c>
      <c r="G50" s="18">
        <v>4.63</v>
      </c>
      <c r="H50" s="18">
        <v>45.31</v>
      </c>
      <c r="I50" s="506">
        <v>23075</v>
      </c>
      <c r="J50" s="769" t="s">
        <v>399</v>
      </c>
      <c r="K50" s="770"/>
    </row>
    <row r="51" spans="1:11">
      <c r="A51" s="501">
        <v>22</v>
      </c>
      <c r="B51" s="502" t="s">
        <v>400</v>
      </c>
      <c r="C51" s="503">
        <v>414213</v>
      </c>
      <c r="D51" s="503">
        <v>293925</v>
      </c>
      <c r="E51" s="503">
        <v>120863</v>
      </c>
      <c r="F51" s="503">
        <v>314976</v>
      </c>
      <c r="G51" s="14">
        <v>4.87</v>
      </c>
      <c r="H51" s="14">
        <v>56.76</v>
      </c>
      <c r="I51" s="503">
        <v>43167</v>
      </c>
      <c r="J51" s="914" t="s">
        <v>401</v>
      </c>
      <c r="K51" s="915"/>
    </row>
    <row r="52" spans="1:11">
      <c r="A52" s="513">
        <v>2211</v>
      </c>
      <c r="B52" s="514" t="s">
        <v>402</v>
      </c>
      <c r="C52" s="506">
        <v>4024</v>
      </c>
      <c r="D52" s="506">
        <v>1336</v>
      </c>
      <c r="E52" s="506">
        <v>129855</v>
      </c>
      <c r="F52" s="506">
        <v>233190</v>
      </c>
      <c r="G52" s="18">
        <v>7.36</v>
      </c>
      <c r="H52" s="18">
        <v>36.950000000000003</v>
      </c>
      <c r="I52" s="506">
        <v>31808</v>
      </c>
      <c r="J52" s="769" t="s">
        <v>403</v>
      </c>
      <c r="K52" s="770"/>
    </row>
    <row r="53" spans="1:11">
      <c r="A53" s="507">
        <v>2220</v>
      </c>
      <c r="B53" s="508" t="s">
        <v>404</v>
      </c>
      <c r="C53" s="503">
        <v>410189</v>
      </c>
      <c r="D53" s="503">
        <v>292589</v>
      </c>
      <c r="E53" s="503">
        <v>120807</v>
      </c>
      <c r="F53" s="503">
        <v>315482</v>
      </c>
      <c r="G53" s="14">
        <v>4.8600000000000003</v>
      </c>
      <c r="H53" s="14">
        <v>56.85</v>
      </c>
      <c r="I53" s="503">
        <v>43238</v>
      </c>
      <c r="J53" s="900" t="s">
        <v>405</v>
      </c>
      <c r="K53" s="901"/>
    </row>
    <row r="54" spans="1:11">
      <c r="A54" s="504">
        <v>23</v>
      </c>
      <c r="B54" s="505" t="s">
        <v>406</v>
      </c>
      <c r="C54" s="506">
        <v>2190948</v>
      </c>
      <c r="D54" s="506">
        <v>1085007</v>
      </c>
      <c r="E54" s="506">
        <v>156132</v>
      </c>
      <c r="F54" s="506">
        <v>420694</v>
      </c>
      <c r="G54" s="18">
        <v>5.55</v>
      </c>
      <c r="H54" s="18">
        <v>57.34</v>
      </c>
      <c r="I54" s="506">
        <v>43305</v>
      </c>
      <c r="J54" s="912" t="s">
        <v>407</v>
      </c>
      <c r="K54" s="913"/>
    </row>
    <row r="55" spans="1:11">
      <c r="A55" s="507">
        <v>2310</v>
      </c>
      <c r="B55" s="508" t="s">
        <v>408</v>
      </c>
      <c r="C55" s="503">
        <v>68992</v>
      </c>
      <c r="D55" s="503">
        <v>61687</v>
      </c>
      <c r="E55" s="503">
        <v>80781</v>
      </c>
      <c r="F55" s="503">
        <v>164189</v>
      </c>
      <c r="G55" s="14">
        <v>6.08</v>
      </c>
      <c r="H55" s="14">
        <v>44.72</v>
      </c>
      <c r="I55" s="503">
        <v>32433</v>
      </c>
      <c r="J55" s="900" t="s">
        <v>410</v>
      </c>
      <c r="K55" s="901"/>
    </row>
    <row r="56" spans="1:11">
      <c r="A56" s="513">
        <v>2394</v>
      </c>
      <c r="B56" s="514" t="s">
        <v>411</v>
      </c>
      <c r="C56" s="506">
        <v>1006744</v>
      </c>
      <c r="D56" s="506">
        <v>108335</v>
      </c>
      <c r="E56" s="506">
        <v>842271</v>
      </c>
      <c r="F56" s="506">
        <v>1441038</v>
      </c>
      <c r="G56" s="18">
        <v>3.73</v>
      </c>
      <c r="H56" s="18">
        <v>37.83</v>
      </c>
      <c r="I56" s="506">
        <v>67583</v>
      </c>
      <c r="J56" s="769" t="s">
        <v>412</v>
      </c>
      <c r="K56" s="770"/>
    </row>
    <row r="57" spans="1:11">
      <c r="A57" s="507">
        <v>2395</v>
      </c>
      <c r="B57" s="508" t="s">
        <v>413</v>
      </c>
      <c r="C57" s="503">
        <v>958386</v>
      </c>
      <c r="D57" s="503">
        <v>736425</v>
      </c>
      <c r="E57" s="503">
        <v>118555</v>
      </c>
      <c r="F57" s="503">
        <v>410759</v>
      </c>
      <c r="G57" s="14">
        <v>4.88</v>
      </c>
      <c r="H57" s="14">
        <v>66.260000000000005</v>
      </c>
      <c r="I57" s="503">
        <v>43228</v>
      </c>
      <c r="J57" s="900" t="s">
        <v>414</v>
      </c>
      <c r="K57" s="901"/>
    </row>
    <row r="58" spans="1:11" ht="15" customHeight="1">
      <c r="A58" s="513">
        <v>2396</v>
      </c>
      <c r="B58" s="514" t="s">
        <v>415</v>
      </c>
      <c r="C58" s="506">
        <v>19196</v>
      </c>
      <c r="D58" s="506">
        <v>47644</v>
      </c>
      <c r="E58" s="506">
        <v>59666</v>
      </c>
      <c r="F58" s="506">
        <v>137747</v>
      </c>
      <c r="G58" s="18">
        <v>9.9</v>
      </c>
      <c r="H58" s="18">
        <v>46.78</v>
      </c>
      <c r="I58" s="506">
        <v>33575</v>
      </c>
      <c r="J58" s="769" t="s">
        <v>416</v>
      </c>
      <c r="K58" s="770"/>
    </row>
    <row r="59" spans="1:11" ht="22.5" customHeight="1">
      <c r="A59" s="507">
        <v>2399</v>
      </c>
      <c r="B59" s="508" t="s">
        <v>417</v>
      </c>
      <c r="C59" s="503">
        <v>137630</v>
      </c>
      <c r="D59" s="503">
        <v>130916</v>
      </c>
      <c r="E59" s="503">
        <v>98746</v>
      </c>
      <c r="F59" s="503">
        <v>235566</v>
      </c>
      <c r="G59" s="14">
        <v>16.329999999999998</v>
      </c>
      <c r="H59" s="14">
        <v>41.75</v>
      </c>
      <c r="I59" s="503">
        <v>42299</v>
      </c>
      <c r="J59" s="900" t="s">
        <v>418</v>
      </c>
      <c r="K59" s="901"/>
    </row>
    <row r="60" spans="1:11">
      <c r="A60" s="504">
        <v>24</v>
      </c>
      <c r="B60" s="505" t="s">
        <v>419</v>
      </c>
      <c r="C60" s="506">
        <v>2560966</v>
      </c>
      <c r="D60" s="506">
        <v>1102471</v>
      </c>
      <c r="E60" s="506">
        <v>996599</v>
      </c>
      <c r="F60" s="506">
        <v>2771796</v>
      </c>
      <c r="G60" s="18">
        <v>4.33</v>
      </c>
      <c r="H60" s="18">
        <v>59.72</v>
      </c>
      <c r="I60" s="506">
        <v>235420</v>
      </c>
      <c r="J60" s="912" t="s">
        <v>420</v>
      </c>
      <c r="K60" s="913"/>
    </row>
    <row r="61" spans="1:11" ht="22.5" customHeight="1">
      <c r="A61" s="504">
        <v>25</v>
      </c>
      <c r="B61" s="505" t="s">
        <v>421</v>
      </c>
      <c r="C61" s="506">
        <v>2210823</v>
      </c>
      <c r="D61" s="506">
        <v>1058830</v>
      </c>
      <c r="E61" s="506">
        <v>124392</v>
      </c>
      <c r="F61" s="506">
        <v>277212</v>
      </c>
      <c r="G61" s="18">
        <v>4.9000000000000004</v>
      </c>
      <c r="H61" s="18">
        <v>50.22</v>
      </c>
      <c r="I61" s="506">
        <v>38721</v>
      </c>
      <c r="J61" s="912" t="s">
        <v>422</v>
      </c>
      <c r="K61" s="913"/>
    </row>
    <row r="62" spans="1:11">
      <c r="A62" s="507">
        <v>2511</v>
      </c>
      <c r="B62" s="508" t="s">
        <v>423</v>
      </c>
      <c r="C62" s="503">
        <v>2120334</v>
      </c>
      <c r="D62" s="503">
        <v>999498</v>
      </c>
      <c r="E62" s="503">
        <v>125857</v>
      </c>
      <c r="F62" s="503">
        <v>283398</v>
      </c>
      <c r="G62" s="14">
        <v>4.76</v>
      </c>
      <c r="H62" s="14">
        <v>50.83</v>
      </c>
      <c r="I62" s="503">
        <v>38782</v>
      </c>
      <c r="J62" s="900" t="s">
        <v>424</v>
      </c>
      <c r="K62" s="901"/>
    </row>
    <row r="63" spans="1:11" ht="22.5" customHeight="1">
      <c r="A63" s="513">
        <v>2591</v>
      </c>
      <c r="B63" s="514" t="s">
        <v>425</v>
      </c>
      <c r="C63" s="506">
        <v>4633</v>
      </c>
      <c r="D63" s="506">
        <v>10612</v>
      </c>
      <c r="E63" s="506">
        <v>74894</v>
      </c>
      <c r="F63" s="506">
        <v>167669</v>
      </c>
      <c r="G63" s="18">
        <v>17.579999999999998</v>
      </c>
      <c r="H63" s="18">
        <v>37.75</v>
      </c>
      <c r="I63" s="506">
        <v>48681</v>
      </c>
      <c r="J63" s="769" t="s">
        <v>426</v>
      </c>
      <c r="K63" s="770"/>
    </row>
    <row r="64" spans="1:11">
      <c r="A64" s="521">
        <v>2592</v>
      </c>
      <c r="B64" s="508" t="s">
        <v>427</v>
      </c>
      <c r="C64" s="503">
        <v>71912</v>
      </c>
      <c r="D64" s="503">
        <v>29406</v>
      </c>
      <c r="E64" s="503">
        <v>135299</v>
      </c>
      <c r="F64" s="503">
        <v>215048</v>
      </c>
      <c r="G64" s="14">
        <v>4.72</v>
      </c>
      <c r="H64" s="14">
        <v>32.36</v>
      </c>
      <c r="I64" s="503">
        <v>37508</v>
      </c>
      <c r="J64" s="900" t="s">
        <v>428</v>
      </c>
      <c r="K64" s="901"/>
    </row>
    <row r="65" spans="1:11">
      <c r="A65" s="513">
        <v>2599</v>
      </c>
      <c r="B65" s="514" t="s">
        <v>429</v>
      </c>
      <c r="C65" s="506">
        <v>13944</v>
      </c>
      <c r="D65" s="506">
        <v>19314</v>
      </c>
      <c r="E65" s="506">
        <v>62138</v>
      </c>
      <c r="F65" s="506">
        <v>125152</v>
      </c>
      <c r="G65" s="18">
        <v>13.44</v>
      </c>
      <c r="H65" s="18">
        <v>36.909999999999997</v>
      </c>
      <c r="I65" s="506">
        <v>33825</v>
      </c>
      <c r="J65" s="769" t="s">
        <v>430</v>
      </c>
      <c r="K65" s="770"/>
    </row>
    <row r="66" spans="1:11">
      <c r="A66" s="522">
        <v>27</v>
      </c>
      <c r="B66" s="523" t="s">
        <v>431</v>
      </c>
      <c r="C66" s="503">
        <v>370055</v>
      </c>
      <c r="D66" s="503">
        <v>120659</v>
      </c>
      <c r="E66" s="503">
        <v>229633</v>
      </c>
      <c r="F66" s="503">
        <v>1119008</v>
      </c>
      <c r="G66" s="14">
        <v>1.45</v>
      </c>
      <c r="H66" s="14">
        <v>78.03</v>
      </c>
      <c r="I66" s="503">
        <v>54547</v>
      </c>
      <c r="J66" s="910" t="s">
        <v>433</v>
      </c>
      <c r="K66" s="911"/>
    </row>
    <row r="67" spans="1:11" ht="22.5">
      <c r="A67" s="513">
        <v>2710</v>
      </c>
      <c r="B67" s="514" t="s">
        <v>629</v>
      </c>
      <c r="C67" s="506">
        <v>90065</v>
      </c>
      <c r="D67" s="506">
        <v>31615</v>
      </c>
      <c r="E67" s="506">
        <v>191281</v>
      </c>
      <c r="F67" s="506">
        <v>363313</v>
      </c>
      <c r="G67" s="18">
        <v>3.9</v>
      </c>
      <c r="H67" s="18">
        <v>43.45</v>
      </c>
      <c r="I67" s="506">
        <v>48121</v>
      </c>
      <c r="J67" s="769" t="s">
        <v>435</v>
      </c>
      <c r="K67" s="770"/>
    </row>
    <row r="68" spans="1:11" ht="33" customHeight="1">
      <c r="A68" s="524">
        <v>2730</v>
      </c>
      <c r="B68" s="525" t="s">
        <v>436</v>
      </c>
      <c r="C68" s="520">
        <v>195901</v>
      </c>
      <c r="D68" s="520">
        <v>50260</v>
      </c>
      <c r="E68" s="520">
        <v>367586</v>
      </c>
      <c r="F68" s="520">
        <v>2829480</v>
      </c>
      <c r="G68" s="38">
        <v>0.84</v>
      </c>
      <c r="H68" s="38">
        <v>86.17</v>
      </c>
      <c r="I68" s="520">
        <v>71391</v>
      </c>
      <c r="J68" s="792" t="s">
        <v>437</v>
      </c>
      <c r="K68" s="793"/>
    </row>
    <row r="69" spans="1:11">
      <c r="A69" s="513">
        <v>2740</v>
      </c>
      <c r="B69" s="514" t="s">
        <v>438</v>
      </c>
      <c r="C69" s="506">
        <v>-1783</v>
      </c>
      <c r="D69" s="506">
        <v>2194</v>
      </c>
      <c r="E69" s="506">
        <v>18022</v>
      </c>
      <c r="F69" s="506">
        <v>121685</v>
      </c>
      <c r="G69" s="18">
        <v>12.33</v>
      </c>
      <c r="H69" s="18">
        <v>72.86</v>
      </c>
      <c r="I69" s="506">
        <v>37186</v>
      </c>
      <c r="J69" s="769" t="s">
        <v>439</v>
      </c>
      <c r="K69" s="770"/>
    </row>
    <row r="70" spans="1:11">
      <c r="A70" s="513">
        <v>2750</v>
      </c>
      <c r="B70" s="514" t="s">
        <v>726</v>
      </c>
      <c r="C70" s="506">
        <v>7102</v>
      </c>
      <c r="D70" s="506">
        <v>3814</v>
      </c>
      <c r="E70" s="506">
        <v>63281</v>
      </c>
      <c r="F70" s="506">
        <v>92161</v>
      </c>
      <c r="G70" s="18">
        <v>12.87</v>
      </c>
      <c r="H70" s="18">
        <v>18.47</v>
      </c>
      <c r="I70" s="506">
        <v>22437</v>
      </c>
      <c r="J70" s="906" t="s">
        <v>763</v>
      </c>
      <c r="K70" s="907"/>
    </row>
    <row r="71" spans="1:11">
      <c r="A71" s="507">
        <v>2790</v>
      </c>
      <c r="B71" s="508" t="s">
        <v>440</v>
      </c>
      <c r="C71" s="503">
        <v>78770</v>
      </c>
      <c r="D71" s="503">
        <v>32776</v>
      </c>
      <c r="E71" s="503">
        <v>183079</v>
      </c>
      <c r="F71" s="503">
        <v>385495</v>
      </c>
      <c r="G71" s="14">
        <v>2.88</v>
      </c>
      <c r="H71" s="14">
        <v>49.63</v>
      </c>
      <c r="I71" s="503">
        <v>52694</v>
      </c>
      <c r="J71" s="788" t="s">
        <v>441</v>
      </c>
      <c r="K71" s="789"/>
    </row>
    <row r="72" spans="1:11">
      <c r="A72" s="526">
        <v>28</v>
      </c>
      <c r="B72" s="527" t="s">
        <v>442</v>
      </c>
      <c r="C72" s="506">
        <v>-6828</v>
      </c>
      <c r="D72" s="506">
        <v>71638</v>
      </c>
      <c r="E72" s="506">
        <v>38028</v>
      </c>
      <c r="F72" s="506">
        <v>161350</v>
      </c>
      <c r="G72" s="18">
        <v>1.46</v>
      </c>
      <c r="H72" s="18">
        <v>74.97</v>
      </c>
      <c r="I72" s="506">
        <v>41385</v>
      </c>
      <c r="J72" s="998" t="s">
        <v>443</v>
      </c>
      <c r="K72" s="999"/>
    </row>
    <row r="73" spans="1:11" ht="33.75">
      <c r="A73" s="521">
        <v>2810</v>
      </c>
      <c r="B73" s="528" t="s">
        <v>444</v>
      </c>
      <c r="C73" s="503">
        <v>-6828</v>
      </c>
      <c r="D73" s="503">
        <v>71638</v>
      </c>
      <c r="E73" s="503">
        <v>38028</v>
      </c>
      <c r="F73" s="503">
        <v>161350</v>
      </c>
      <c r="G73" s="14">
        <v>1.46</v>
      </c>
      <c r="H73" s="14">
        <v>74.97</v>
      </c>
      <c r="I73" s="503">
        <v>41385</v>
      </c>
      <c r="J73" s="788" t="s">
        <v>445</v>
      </c>
      <c r="K73" s="789"/>
    </row>
    <row r="74" spans="1:11">
      <c r="A74" s="522">
        <v>29</v>
      </c>
      <c r="B74" s="523" t="s">
        <v>446</v>
      </c>
      <c r="C74" s="503">
        <v>31686</v>
      </c>
      <c r="D74" s="503">
        <v>10690</v>
      </c>
      <c r="E74" s="503">
        <v>101130</v>
      </c>
      <c r="F74" s="503">
        <v>161799</v>
      </c>
      <c r="G74" s="14">
        <v>3.23</v>
      </c>
      <c r="H74" s="14">
        <v>34.270000000000003</v>
      </c>
      <c r="I74" s="503">
        <v>25393</v>
      </c>
      <c r="J74" s="767" t="s">
        <v>447</v>
      </c>
      <c r="K74" s="768"/>
    </row>
    <row r="75" spans="1:11" ht="22.5">
      <c r="A75" s="529">
        <v>2920</v>
      </c>
      <c r="B75" s="530" t="s">
        <v>682</v>
      </c>
      <c r="C75" s="506">
        <v>29897</v>
      </c>
      <c r="D75" s="506">
        <v>9062</v>
      </c>
      <c r="E75" s="506">
        <v>102502</v>
      </c>
      <c r="F75" s="506">
        <v>157941</v>
      </c>
      <c r="G75" s="18">
        <v>2.97</v>
      </c>
      <c r="H75" s="18">
        <v>32.130000000000003</v>
      </c>
      <c r="I75" s="506">
        <v>23723</v>
      </c>
      <c r="J75" s="996" t="s">
        <v>449</v>
      </c>
      <c r="K75" s="997"/>
    </row>
    <row r="76" spans="1:11">
      <c r="A76" s="521">
        <v>2930</v>
      </c>
      <c r="B76" s="528" t="s">
        <v>450</v>
      </c>
      <c r="C76" s="503">
        <v>1789</v>
      </c>
      <c r="D76" s="503">
        <v>1628</v>
      </c>
      <c r="E76" s="503">
        <v>87625</v>
      </c>
      <c r="F76" s="503">
        <v>199789</v>
      </c>
      <c r="G76" s="14">
        <v>5.24</v>
      </c>
      <c r="H76" s="14">
        <v>50.9</v>
      </c>
      <c r="I76" s="503">
        <v>41754</v>
      </c>
      <c r="J76" s="788" t="s">
        <v>452</v>
      </c>
      <c r="K76" s="789"/>
    </row>
    <row r="77" spans="1:11">
      <c r="A77" s="529">
        <v>30</v>
      </c>
      <c r="B77" s="530" t="s">
        <v>453</v>
      </c>
      <c r="C77" s="506">
        <v>29574</v>
      </c>
      <c r="D77" s="506">
        <v>42657</v>
      </c>
      <c r="E77" s="506">
        <v>270186</v>
      </c>
      <c r="F77" s="506">
        <v>435467</v>
      </c>
      <c r="G77" s="18">
        <v>14.31</v>
      </c>
      <c r="H77" s="18">
        <v>23.64</v>
      </c>
      <c r="I77" s="506">
        <v>131252</v>
      </c>
      <c r="J77" s="998" t="s">
        <v>454</v>
      </c>
      <c r="K77" s="999"/>
    </row>
    <row r="78" spans="1:11" s="531" customFormat="1" ht="12.75">
      <c r="A78" s="521">
        <v>3011</v>
      </c>
      <c r="B78" s="528" t="s">
        <v>455</v>
      </c>
      <c r="C78" s="503">
        <v>24241</v>
      </c>
      <c r="D78" s="503">
        <v>40175</v>
      </c>
      <c r="E78" s="503">
        <v>298506</v>
      </c>
      <c r="F78" s="503">
        <v>490899</v>
      </c>
      <c r="G78" s="14">
        <v>15.29</v>
      </c>
      <c r="H78" s="14">
        <v>23.9</v>
      </c>
      <c r="I78" s="503">
        <v>150467</v>
      </c>
      <c r="J78" s="788" t="s">
        <v>456</v>
      </c>
      <c r="K78" s="789"/>
    </row>
    <row r="79" spans="1:11">
      <c r="A79" s="529">
        <v>3012</v>
      </c>
      <c r="B79" s="530" t="s">
        <v>457</v>
      </c>
      <c r="C79" s="506">
        <v>5333</v>
      </c>
      <c r="D79" s="506">
        <v>2482</v>
      </c>
      <c r="E79" s="506">
        <v>139815</v>
      </c>
      <c r="F79" s="506">
        <v>180287</v>
      </c>
      <c r="G79" s="18">
        <v>1.98</v>
      </c>
      <c r="H79" s="18">
        <v>20.47</v>
      </c>
      <c r="I79" s="506">
        <v>42795</v>
      </c>
      <c r="J79" s="996" t="s">
        <v>458</v>
      </c>
      <c r="K79" s="997"/>
    </row>
    <row r="80" spans="1:11" s="531" customFormat="1" ht="12.75">
      <c r="A80" s="522">
        <v>31</v>
      </c>
      <c r="B80" s="523" t="s">
        <v>459</v>
      </c>
      <c r="C80" s="503">
        <v>193687</v>
      </c>
      <c r="D80" s="503">
        <v>180766</v>
      </c>
      <c r="E80" s="503">
        <v>80100</v>
      </c>
      <c r="F80" s="503">
        <v>205245</v>
      </c>
      <c r="G80" s="14">
        <v>24.41</v>
      </c>
      <c r="H80" s="14">
        <v>36.56</v>
      </c>
      <c r="I80" s="503">
        <v>35354</v>
      </c>
      <c r="J80" s="1002" t="s">
        <v>460</v>
      </c>
      <c r="K80" s="1003"/>
    </row>
    <row r="81" spans="1:13">
      <c r="A81" s="529">
        <v>3100</v>
      </c>
      <c r="B81" s="530" t="s">
        <v>459</v>
      </c>
      <c r="C81" s="506">
        <v>193687</v>
      </c>
      <c r="D81" s="506">
        <v>180766</v>
      </c>
      <c r="E81" s="506">
        <v>80100</v>
      </c>
      <c r="F81" s="506">
        <v>205245</v>
      </c>
      <c r="G81" s="18">
        <v>24.41</v>
      </c>
      <c r="H81" s="18">
        <v>36.56</v>
      </c>
      <c r="I81" s="506">
        <v>35354</v>
      </c>
      <c r="J81" s="996" t="s">
        <v>461</v>
      </c>
      <c r="K81" s="997"/>
    </row>
    <row r="82" spans="1:13">
      <c r="A82" s="522">
        <v>32</v>
      </c>
      <c r="B82" s="523" t="s">
        <v>462</v>
      </c>
      <c r="C82" s="503">
        <v>-1127</v>
      </c>
      <c r="D82" s="503">
        <v>8010</v>
      </c>
      <c r="E82" s="503">
        <v>66896</v>
      </c>
      <c r="F82" s="503">
        <v>186892</v>
      </c>
      <c r="G82" s="14">
        <v>6.19</v>
      </c>
      <c r="H82" s="14">
        <v>58.02</v>
      </c>
      <c r="I82" s="503">
        <v>55238</v>
      </c>
      <c r="J82" s="1002" t="s">
        <v>463</v>
      </c>
      <c r="K82" s="1003"/>
    </row>
    <row r="83" spans="1:13">
      <c r="A83" s="529">
        <v>3250</v>
      </c>
      <c r="B83" s="530" t="s">
        <v>464</v>
      </c>
      <c r="C83" s="506">
        <v>-1377</v>
      </c>
      <c r="D83" s="506">
        <v>5192</v>
      </c>
      <c r="E83" s="506">
        <v>80585</v>
      </c>
      <c r="F83" s="506">
        <v>212039</v>
      </c>
      <c r="G83" s="18">
        <v>2.69</v>
      </c>
      <c r="H83" s="18">
        <v>59.3</v>
      </c>
      <c r="I83" s="506">
        <v>64093</v>
      </c>
      <c r="J83" s="996" t="s">
        <v>465</v>
      </c>
      <c r="K83" s="997"/>
    </row>
    <row r="84" spans="1:13">
      <c r="A84" s="521">
        <v>3290</v>
      </c>
      <c r="B84" s="528" t="s">
        <v>466</v>
      </c>
      <c r="C84" s="503">
        <v>250</v>
      </c>
      <c r="D84" s="503">
        <v>2818</v>
      </c>
      <c r="E84" s="503">
        <v>49838</v>
      </c>
      <c r="F84" s="503">
        <v>155556</v>
      </c>
      <c r="G84" s="14">
        <v>12.13</v>
      </c>
      <c r="H84" s="14">
        <v>55.83</v>
      </c>
      <c r="I84" s="503">
        <v>44031</v>
      </c>
      <c r="J84" s="788" t="s">
        <v>467</v>
      </c>
      <c r="K84" s="789"/>
    </row>
    <row r="85" spans="1:13">
      <c r="A85" s="526">
        <v>33</v>
      </c>
      <c r="B85" s="527" t="s">
        <v>468</v>
      </c>
      <c r="C85" s="506">
        <v>686501</v>
      </c>
      <c r="D85" s="506">
        <v>96956</v>
      </c>
      <c r="E85" s="506">
        <v>403980</v>
      </c>
      <c r="F85" s="506">
        <v>493272</v>
      </c>
      <c r="G85" s="18">
        <v>8.2200000000000006</v>
      </c>
      <c r="H85" s="18">
        <v>9.8800000000000008</v>
      </c>
      <c r="I85" s="506">
        <v>50003</v>
      </c>
      <c r="J85" s="998" t="s">
        <v>469</v>
      </c>
      <c r="K85" s="999"/>
    </row>
    <row r="86" spans="1:13">
      <c r="A86" s="521">
        <v>3311</v>
      </c>
      <c r="B86" s="528" t="s">
        <v>470</v>
      </c>
      <c r="C86" s="503">
        <v>2520</v>
      </c>
      <c r="D86" s="503">
        <v>2834</v>
      </c>
      <c r="E86" s="503">
        <v>43401</v>
      </c>
      <c r="F86" s="503">
        <v>65223</v>
      </c>
      <c r="G86" s="14">
        <v>16.68</v>
      </c>
      <c r="H86" s="14">
        <v>16.77</v>
      </c>
      <c r="I86" s="503">
        <v>22855</v>
      </c>
      <c r="J86" s="788" t="s">
        <v>472</v>
      </c>
      <c r="K86" s="789"/>
    </row>
    <row r="87" spans="1:13">
      <c r="A87" s="529">
        <v>3312</v>
      </c>
      <c r="B87" s="530" t="s">
        <v>473</v>
      </c>
      <c r="C87" s="506">
        <v>90536</v>
      </c>
      <c r="D87" s="506">
        <v>36648</v>
      </c>
      <c r="E87" s="506">
        <v>93154</v>
      </c>
      <c r="F87" s="506">
        <v>136271</v>
      </c>
      <c r="G87" s="18">
        <v>9.3800000000000008</v>
      </c>
      <c r="H87" s="18">
        <v>22.26</v>
      </c>
      <c r="I87" s="506">
        <v>26731</v>
      </c>
      <c r="J87" s="954" t="s">
        <v>474</v>
      </c>
      <c r="K87" s="955"/>
    </row>
    <row r="88" spans="1:13" s="532" customFormat="1" ht="15.75">
      <c r="A88" s="521">
        <v>3314</v>
      </c>
      <c r="B88" s="528" t="s">
        <v>475</v>
      </c>
      <c r="C88" s="503">
        <v>619</v>
      </c>
      <c r="D88" s="503">
        <v>406</v>
      </c>
      <c r="E88" s="503">
        <v>35333</v>
      </c>
      <c r="F88" s="503">
        <v>64033</v>
      </c>
      <c r="G88" s="14">
        <v>21.71</v>
      </c>
      <c r="H88" s="14">
        <v>23.11</v>
      </c>
      <c r="I88" s="503">
        <v>14000</v>
      </c>
      <c r="J88" s="788" t="s">
        <v>476</v>
      </c>
      <c r="K88" s="789"/>
      <c r="L88" s="52"/>
      <c r="M88" s="349"/>
    </row>
    <row r="89" spans="1:13" ht="15.75" thickBot="1">
      <c r="A89" s="529">
        <v>3315</v>
      </c>
      <c r="B89" s="530" t="s">
        <v>477</v>
      </c>
      <c r="C89" s="506">
        <v>592826</v>
      </c>
      <c r="D89" s="506">
        <v>57068</v>
      </c>
      <c r="E89" s="506">
        <v>1549268</v>
      </c>
      <c r="F89" s="506">
        <v>1813194</v>
      </c>
      <c r="G89" s="18">
        <v>7.81</v>
      </c>
      <c r="H89" s="18">
        <v>6.75</v>
      </c>
      <c r="I89" s="506">
        <v>137513</v>
      </c>
      <c r="J89" s="954" t="s">
        <v>478</v>
      </c>
      <c r="K89" s="955"/>
    </row>
    <row r="90" spans="1:13" ht="17.25" thickTop="1" thickBot="1">
      <c r="A90" s="533" t="s">
        <v>479</v>
      </c>
      <c r="B90" s="534" t="s">
        <v>480</v>
      </c>
      <c r="C90" s="503">
        <v>4368031</v>
      </c>
      <c r="D90" s="503">
        <v>1383990</v>
      </c>
      <c r="E90" s="503">
        <v>1297074</v>
      </c>
      <c r="F90" s="503">
        <v>4237180</v>
      </c>
      <c r="G90" s="14">
        <v>2.52</v>
      </c>
      <c r="H90" s="14">
        <v>66.86</v>
      </c>
      <c r="I90" s="503">
        <v>284830</v>
      </c>
      <c r="J90" s="1000" t="s">
        <v>481</v>
      </c>
      <c r="K90" s="1001"/>
    </row>
    <row r="91" spans="1:13" ht="16.5" thickTop="1" thickBot="1">
      <c r="A91" s="526">
        <v>35</v>
      </c>
      <c r="B91" s="527" t="s">
        <v>480</v>
      </c>
      <c r="C91" s="506">
        <v>4368031</v>
      </c>
      <c r="D91" s="506">
        <v>1383990</v>
      </c>
      <c r="E91" s="506">
        <v>1297074</v>
      </c>
      <c r="F91" s="506">
        <v>4237180</v>
      </c>
      <c r="G91" s="18">
        <v>2.52</v>
      </c>
      <c r="H91" s="18">
        <v>66.86</v>
      </c>
      <c r="I91" s="506">
        <v>284830</v>
      </c>
      <c r="J91" s="954" t="s">
        <v>482</v>
      </c>
      <c r="K91" s="955"/>
    </row>
    <row r="92" spans="1:13" ht="27" thickTop="1" thickBot="1">
      <c r="A92" s="533" t="s">
        <v>483</v>
      </c>
      <c r="B92" s="534" t="s">
        <v>484</v>
      </c>
      <c r="C92" s="503">
        <v>443653</v>
      </c>
      <c r="D92" s="503">
        <v>186392</v>
      </c>
      <c r="E92" s="503">
        <v>264748</v>
      </c>
      <c r="F92" s="503">
        <v>411873</v>
      </c>
      <c r="G92" s="14">
        <v>21.39</v>
      </c>
      <c r="H92" s="14">
        <v>14.33</v>
      </c>
      <c r="I92" s="503">
        <v>74230</v>
      </c>
      <c r="J92" s="1000" t="s">
        <v>485</v>
      </c>
      <c r="K92" s="1001"/>
    </row>
    <row r="93" spans="1:13" ht="15.75" thickTop="1">
      <c r="A93" s="526">
        <v>37</v>
      </c>
      <c r="B93" s="527" t="s">
        <v>486</v>
      </c>
      <c r="C93" s="506">
        <v>81373</v>
      </c>
      <c r="D93" s="506">
        <v>38243</v>
      </c>
      <c r="E93" s="506">
        <v>187894</v>
      </c>
      <c r="F93" s="506">
        <v>291323</v>
      </c>
      <c r="G93" s="18">
        <v>26.77</v>
      </c>
      <c r="H93" s="18">
        <v>8.73</v>
      </c>
      <c r="I93" s="506">
        <v>55829</v>
      </c>
      <c r="J93" s="1004" t="s">
        <v>487</v>
      </c>
      <c r="K93" s="1005"/>
    </row>
    <row r="94" spans="1:13">
      <c r="A94" s="521">
        <v>3700</v>
      </c>
      <c r="B94" s="528" t="s">
        <v>486</v>
      </c>
      <c r="C94" s="503">
        <v>81373</v>
      </c>
      <c r="D94" s="503">
        <v>38243</v>
      </c>
      <c r="E94" s="503">
        <v>187894</v>
      </c>
      <c r="F94" s="503">
        <v>291323</v>
      </c>
      <c r="G94" s="14">
        <v>26.77</v>
      </c>
      <c r="H94" s="14">
        <v>8.73</v>
      </c>
      <c r="I94" s="503">
        <v>55829</v>
      </c>
      <c r="J94" s="788" t="s">
        <v>487</v>
      </c>
      <c r="K94" s="789"/>
    </row>
    <row r="95" spans="1:13">
      <c r="A95" s="526">
        <v>38</v>
      </c>
      <c r="B95" s="527" t="s">
        <v>488</v>
      </c>
      <c r="C95" s="506">
        <v>246198</v>
      </c>
      <c r="D95" s="506">
        <v>120902</v>
      </c>
      <c r="E95" s="506">
        <v>266074</v>
      </c>
      <c r="F95" s="506">
        <v>442976</v>
      </c>
      <c r="G95" s="18">
        <v>24.31</v>
      </c>
      <c r="H95" s="18">
        <v>15.62</v>
      </c>
      <c r="I95" s="506">
        <v>83380</v>
      </c>
      <c r="J95" s="954" t="s">
        <v>489</v>
      </c>
      <c r="K95" s="955"/>
    </row>
    <row r="96" spans="1:13">
      <c r="A96" s="526">
        <v>3811</v>
      </c>
      <c r="B96" s="527" t="s">
        <v>650</v>
      </c>
      <c r="C96" s="506">
        <v>21729</v>
      </c>
      <c r="D96" s="506">
        <v>21958</v>
      </c>
      <c r="E96" s="506">
        <v>92507</v>
      </c>
      <c r="F96" s="506">
        <v>242294</v>
      </c>
      <c r="G96" s="18">
        <v>39.92</v>
      </c>
      <c r="H96" s="18">
        <v>21.9</v>
      </c>
      <c r="I96" s="506">
        <v>41196</v>
      </c>
      <c r="J96" s="1006" t="s">
        <v>651</v>
      </c>
      <c r="K96" s="1007"/>
    </row>
    <row r="97" spans="1:11">
      <c r="A97" s="521">
        <v>3821</v>
      </c>
      <c r="B97" s="528" t="s">
        <v>490</v>
      </c>
      <c r="C97" s="503">
        <v>187093</v>
      </c>
      <c r="D97" s="503">
        <v>64370</v>
      </c>
      <c r="E97" s="503">
        <v>455669</v>
      </c>
      <c r="F97" s="503">
        <v>664129</v>
      </c>
      <c r="G97" s="14">
        <v>21.31</v>
      </c>
      <c r="H97" s="14">
        <v>10.08</v>
      </c>
      <c r="I97" s="503">
        <v>114741</v>
      </c>
      <c r="J97" s="788" t="s">
        <v>491</v>
      </c>
      <c r="K97" s="789"/>
    </row>
    <row r="98" spans="1:11">
      <c r="A98" s="529">
        <v>3822</v>
      </c>
      <c r="B98" s="530" t="s">
        <v>492</v>
      </c>
      <c r="C98" s="506">
        <v>35170</v>
      </c>
      <c r="D98" s="506">
        <v>19681</v>
      </c>
      <c r="E98" s="506">
        <v>380553</v>
      </c>
      <c r="F98" s="506">
        <v>498339</v>
      </c>
      <c r="G98" s="18">
        <v>23.51</v>
      </c>
      <c r="H98" s="18">
        <v>0.13</v>
      </c>
      <c r="I98" s="506">
        <v>132089</v>
      </c>
      <c r="J98" s="954" t="s">
        <v>493</v>
      </c>
      <c r="K98" s="955"/>
    </row>
    <row r="99" spans="1:11">
      <c r="A99" s="521">
        <v>3830</v>
      </c>
      <c r="B99" s="528" t="s">
        <v>494</v>
      </c>
      <c r="C99" s="503">
        <v>2206</v>
      </c>
      <c r="D99" s="503">
        <v>14893</v>
      </c>
      <c r="E99" s="503">
        <v>116889</v>
      </c>
      <c r="F99" s="503">
        <v>319679</v>
      </c>
      <c r="G99" s="14">
        <v>12.03</v>
      </c>
      <c r="H99" s="14">
        <v>51.41</v>
      </c>
      <c r="I99" s="503">
        <v>71946</v>
      </c>
      <c r="J99" s="788" t="s">
        <v>495</v>
      </c>
      <c r="K99" s="789"/>
    </row>
    <row r="100" spans="1:11">
      <c r="A100" s="526">
        <v>39</v>
      </c>
      <c r="B100" s="527" t="s">
        <v>496</v>
      </c>
      <c r="C100" s="506">
        <v>116082</v>
      </c>
      <c r="D100" s="506">
        <v>27247</v>
      </c>
      <c r="E100" s="506">
        <v>400129</v>
      </c>
      <c r="F100" s="506">
        <v>512359</v>
      </c>
      <c r="G100" s="18">
        <v>6.07</v>
      </c>
      <c r="H100" s="18">
        <v>15.83</v>
      </c>
      <c r="I100" s="506">
        <v>72466</v>
      </c>
      <c r="J100" s="954" t="s">
        <v>497</v>
      </c>
      <c r="K100" s="955"/>
    </row>
    <row r="101" spans="1:11">
      <c r="A101" s="521">
        <v>3900</v>
      </c>
      <c r="B101" s="528" t="s">
        <v>496</v>
      </c>
      <c r="C101" s="503">
        <v>116082</v>
      </c>
      <c r="D101" s="503">
        <v>27247</v>
      </c>
      <c r="E101" s="503">
        <v>400129</v>
      </c>
      <c r="F101" s="503">
        <v>512359</v>
      </c>
      <c r="G101" s="14">
        <v>6.07</v>
      </c>
      <c r="H101" s="14">
        <v>15.83</v>
      </c>
      <c r="I101" s="503">
        <v>72466</v>
      </c>
      <c r="J101" s="792" t="s">
        <v>497</v>
      </c>
      <c r="K101" s="793"/>
    </row>
    <row r="102" spans="1:11" ht="32.450000000000003" customHeight="1">
      <c r="A102" s="811" t="s">
        <v>499</v>
      </c>
      <c r="B102" s="812"/>
      <c r="C102" s="535">
        <v>216992318</v>
      </c>
      <c r="D102" s="535">
        <v>21455239</v>
      </c>
      <c r="E102" s="535">
        <v>1543736</v>
      </c>
      <c r="F102" s="535">
        <v>2194695</v>
      </c>
      <c r="G102" s="51">
        <v>7.24</v>
      </c>
      <c r="H102" s="51">
        <v>22.42</v>
      </c>
      <c r="I102" s="535">
        <v>129055</v>
      </c>
      <c r="J102" s="813" t="s">
        <v>500</v>
      </c>
      <c r="K102" s="814"/>
    </row>
  </sheetData>
  <mergeCells count="116">
    <mergeCell ref="J98:K98"/>
    <mergeCell ref="J99:K99"/>
    <mergeCell ref="J100:K100"/>
    <mergeCell ref="J101:K101"/>
    <mergeCell ref="A102:B102"/>
    <mergeCell ref="J102:K102"/>
    <mergeCell ref="J91:K91"/>
    <mergeCell ref="J92:K92"/>
    <mergeCell ref="J93:K93"/>
    <mergeCell ref="J94:K94"/>
    <mergeCell ref="J95:K95"/>
    <mergeCell ref="J97:K97"/>
    <mergeCell ref="J96:K96"/>
    <mergeCell ref="J85:K85"/>
    <mergeCell ref="J86:K86"/>
    <mergeCell ref="J87:K87"/>
    <mergeCell ref="J88:K88"/>
    <mergeCell ref="J89:K89"/>
    <mergeCell ref="J90:K90"/>
    <mergeCell ref="J79:K79"/>
    <mergeCell ref="J80:K80"/>
    <mergeCell ref="J81:K81"/>
    <mergeCell ref="J82:K82"/>
    <mergeCell ref="J83:K83"/>
    <mergeCell ref="J84:K84"/>
    <mergeCell ref="J73:K73"/>
    <mergeCell ref="J74:K74"/>
    <mergeCell ref="J75:K75"/>
    <mergeCell ref="J76:K76"/>
    <mergeCell ref="J77:K77"/>
    <mergeCell ref="J78:K78"/>
    <mergeCell ref="J66:K66"/>
    <mergeCell ref="J67:K67"/>
    <mergeCell ref="J68:K68"/>
    <mergeCell ref="J69:K69"/>
    <mergeCell ref="J71:K71"/>
    <mergeCell ref="J72:K72"/>
    <mergeCell ref="J70:K70"/>
    <mergeCell ref="J60:K60"/>
    <mergeCell ref="J61:K61"/>
    <mergeCell ref="J62:K62"/>
    <mergeCell ref="J63:K63"/>
    <mergeCell ref="J64:K64"/>
    <mergeCell ref="J65:K65"/>
    <mergeCell ref="J54:K54"/>
    <mergeCell ref="J55:K55"/>
    <mergeCell ref="J56:K56"/>
    <mergeCell ref="J57:K57"/>
    <mergeCell ref="J58:K58"/>
    <mergeCell ref="J59:K59"/>
    <mergeCell ref="J48:K48"/>
    <mergeCell ref="J49:K49"/>
    <mergeCell ref="J50:K50"/>
    <mergeCell ref="J51:K51"/>
    <mergeCell ref="J52:K52"/>
    <mergeCell ref="J53:K53"/>
    <mergeCell ref="J42:K42"/>
    <mergeCell ref="J43:K43"/>
    <mergeCell ref="J44:K44"/>
    <mergeCell ref="J45:K45"/>
    <mergeCell ref="J46:K46"/>
    <mergeCell ref="J47:K47"/>
    <mergeCell ref="J35:K35"/>
    <mergeCell ref="J37:K37"/>
    <mergeCell ref="J38:K38"/>
    <mergeCell ref="J39:K39"/>
    <mergeCell ref="J40:K40"/>
    <mergeCell ref="J41:K41"/>
    <mergeCell ref="J36:K36"/>
    <mergeCell ref="J29:K29"/>
    <mergeCell ref="J30:K30"/>
    <mergeCell ref="J31:K31"/>
    <mergeCell ref="J32:K32"/>
    <mergeCell ref="J33:K33"/>
    <mergeCell ref="J34:K34"/>
    <mergeCell ref="J23:K23"/>
    <mergeCell ref="J24:K24"/>
    <mergeCell ref="J25:K25"/>
    <mergeCell ref="J26:K26"/>
    <mergeCell ref="J27:K27"/>
    <mergeCell ref="J28:K28"/>
    <mergeCell ref="J17:K17"/>
    <mergeCell ref="J18:K18"/>
    <mergeCell ref="J19:K19"/>
    <mergeCell ref="J20:K20"/>
    <mergeCell ref="J21:K21"/>
    <mergeCell ref="J22:K22"/>
    <mergeCell ref="J11:K11"/>
    <mergeCell ref="J12:K12"/>
    <mergeCell ref="J13:K13"/>
    <mergeCell ref="J14:K14"/>
    <mergeCell ref="J15:K15"/>
    <mergeCell ref="J16:K16"/>
    <mergeCell ref="H7:H8"/>
    <mergeCell ref="I7:I8"/>
    <mergeCell ref="J7:K10"/>
    <mergeCell ref="A1:K1"/>
    <mergeCell ref="A2:K2"/>
    <mergeCell ref="A3:K3"/>
    <mergeCell ref="A4:K4"/>
    <mergeCell ref="A5:K5"/>
    <mergeCell ref="A6:B6"/>
    <mergeCell ref="C6:I6"/>
    <mergeCell ref="C8:D8"/>
    <mergeCell ref="A9:A10"/>
    <mergeCell ref="E9:E10"/>
    <mergeCell ref="F9:F10"/>
    <mergeCell ref="G9:G10"/>
    <mergeCell ref="H9:H10"/>
    <mergeCell ref="I9:I10"/>
    <mergeCell ref="A7:A8"/>
    <mergeCell ref="B7:B10"/>
    <mergeCell ref="C7:D7"/>
    <mergeCell ref="E7:E8"/>
    <mergeCell ref="F7:F8"/>
    <mergeCell ref="G7:G8"/>
  </mergeCells>
  <printOptions horizontalCentered="1"/>
  <pageMargins left="0" right="0" top="0.196527777777778" bottom="0" header="0.31458333333333299" footer="0.31458333333333299"/>
  <pageSetup paperSize="9" scale="70" orientation="landscape" r:id="rId1"/>
  <rowBreaks count="2" manualBreakCount="2">
    <brk id="47" max="10" man="1"/>
    <brk id="68" max="10"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4506668294322"/>
  </sheetPr>
  <dimension ref="A1:N83"/>
  <sheetViews>
    <sheetView view="pageBreakPreview" zoomScaleNormal="100" zoomScaleSheetLayoutView="100" workbookViewId="0">
      <selection activeCell="A14" sqref="A14"/>
    </sheetView>
  </sheetViews>
  <sheetFormatPr defaultColWidth="8.88671875" defaultRowHeight="23.25"/>
  <cols>
    <col min="1" max="1" width="10.6640625" style="324" customWidth="1"/>
    <col min="2" max="2" width="39.44140625" style="324" customWidth="1"/>
    <col min="3" max="3" width="1.6640625" style="325" customWidth="1"/>
    <col min="4" max="4" width="38.88671875" style="325" customWidth="1"/>
    <col min="5" max="5" width="9.6640625" style="325" customWidth="1"/>
    <col min="6" max="11" width="1.6640625" style="325" customWidth="1"/>
    <col min="12" max="16384" width="8.88671875" style="325"/>
  </cols>
  <sheetData>
    <row r="1" spans="1:11" s="191" customFormat="1" ht="49.5" customHeight="1">
      <c r="A1" s="584"/>
      <c r="B1" s="584"/>
      <c r="C1" s="584"/>
      <c r="D1" s="584"/>
      <c r="E1" s="584"/>
      <c r="F1" s="5"/>
      <c r="G1" s="326"/>
      <c r="H1" s="326"/>
    </row>
    <row r="2" spans="1:11" ht="57.75" customHeight="1">
      <c r="A2" s="585" t="s">
        <v>1</v>
      </c>
      <c r="B2" s="585"/>
      <c r="C2" s="327"/>
      <c r="D2" s="586"/>
      <c r="E2" s="586"/>
      <c r="I2" s="327"/>
      <c r="J2" s="327"/>
      <c r="K2" s="327"/>
    </row>
    <row r="3" spans="1:11" ht="108" customHeight="1">
      <c r="A3" s="581" t="s">
        <v>772</v>
      </c>
      <c r="B3" s="581"/>
      <c r="C3" s="328"/>
      <c r="D3" s="582" t="s">
        <v>767</v>
      </c>
      <c r="E3" s="582"/>
    </row>
    <row r="4" spans="1:11" ht="85.5" customHeight="1">
      <c r="A4" s="581" t="s">
        <v>770</v>
      </c>
      <c r="B4" s="581"/>
      <c r="C4" s="328"/>
      <c r="D4" s="582" t="s">
        <v>769</v>
      </c>
      <c r="E4" s="582"/>
    </row>
    <row r="5" spans="1:11" ht="54.75" customHeight="1">
      <c r="A5" s="583" t="s">
        <v>771</v>
      </c>
      <c r="B5" s="583"/>
      <c r="C5" s="328"/>
      <c r="D5" s="582" t="s">
        <v>768</v>
      </c>
      <c r="E5" s="582"/>
    </row>
    <row r="6" spans="1:11" ht="37.5" customHeight="1">
      <c r="A6" s="583" t="s">
        <v>2</v>
      </c>
      <c r="B6" s="583"/>
      <c r="C6" s="329"/>
      <c r="D6" s="582" t="s">
        <v>3</v>
      </c>
      <c r="E6" s="582"/>
    </row>
    <row r="7" spans="1:11" ht="67.5" customHeight="1">
      <c r="A7" s="577" t="s">
        <v>776</v>
      </c>
      <c r="B7" s="578"/>
      <c r="C7" s="229"/>
      <c r="D7" s="579" t="s">
        <v>777</v>
      </c>
      <c r="E7" s="580"/>
    </row>
    <row r="8" spans="1:11" ht="67.5" customHeight="1">
      <c r="A8" s="330"/>
      <c r="B8" s="563"/>
      <c r="C8" s="229"/>
      <c r="D8" s="331"/>
      <c r="E8" s="332"/>
    </row>
    <row r="9" spans="1:11" ht="67.5" customHeight="1">
      <c r="E9" s="333"/>
    </row>
    <row r="10" spans="1:11" ht="43.5" customHeight="1">
      <c r="A10" s="333"/>
      <c r="B10" s="333"/>
      <c r="D10" s="333"/>
    </row>
    <row r="12" spans="1:11" ht="29.25" customHeight="1">
      <c r="A12" s="334"/>
    </row>
    <row r="14" spans="1:11">
      <c r="A14" s="335"/>
    </row>
    <row r="15" spans="1:11">
      <c r="A15" s="336"/>
    </row>
    <row r="17" spans="1:1">
      <c r="A17" s="334"/>
    </row>
    <row r="19" spans="1:1">
      <c r="A19" s="337"/>
    </row>
    <row r="20" spans="1:1">
      <c r="A20" s="338"/>
    </row>
    <row r="21" spans="1:1">
      <c r="A21" s="334"/>
    </row>
    <row r="22" spans="1:1">
      <c r="A22" s="338"/>
    </row>
    <row r="23" spans="1:1">
      <c r="A23" s="334"/>
    </row>
    <row r="24" spans="1:1">
      <c r="A24" s="339"/>
    </row>
    <row r="25" spans="1:1">
      <c r="A25" s="334"/>
    </row>
    <row r="26" spans="1:1">
      <c r="A26" s="338"/>
    </row>
    <row r="27" spans="1:1">
      <c r="A27" s="334"/>
    </row>
    <row r="28" spans="1:1">
      <c r="A28" s="339"/>
    </row>
    <row r="29" spans="1:1">
      <c r="A29" s="334"/>
    </row>
    <row r="30" spans="1:1">
      <c r="A30" s="334"/>
    </row>
    <row r="31" spans="1:1">
      <c r="A31" s="338"/>
    </row>
    <row r="32" spans="1:1">
      <c r="A32" s="334"/>
    </row>
    <row r="33" spans="1:11">
      <c r="A33" s="334"/>
    </row>
    <row r="35" spans="1:11" ht="24.75" customHeight="1">
      <c r="A35" s="334"/>
    </row>
    <row r="36" spans="1:11" ht="18.75" customHeight="1"/>
    <row r="37" spans="1:11">
      <c r="A37" s="334"/>
    </row>
    <row r="38" spans="1:11">
      <c r="A38" s="338">
        <v>36</v>
      </c>
    </row>
    <row r="39" spans="1:11">
      <c r="A39" s="334"/>
    </row>
    <row r="40" spans="1:11">
      <c r="A40" s="334"/>
    </row>
    <row r="41" spans="1:11">
      <c r="A41" s="334"/>
      <c r="C41" s="325">
        <f>C14+C17+C19+C21+C23+C25+C27+C29+C30+C32+C33+C35+C37+C39+C40</f>
        <v>0</v>
      </c>
      <c r="D41" s="325">
        <f t="shared" ref="D41:K41" si="0">D14+D17+D19+D21+D23+D25+D27+D29+D30+D32+D33+D35+D37+D39+D40</f>
        <v>0</v>
      </c>
      <c r="E41" s="325">
        <f t="shared" si="0"/>
        <v>0</v>
      </c>
      <c r="F41" s="325">
        <f t="shared" si="0"/>
        <v>0</v>
      </c>
      <c r="G41" s="325">
        <f t="shared" si="0"/>
        <v>0</v>
      </c>
      <c r="H41" s="325">
        <f t="shared" si="0"/>
        <v>0</v>
      </c>
      <c r="I41" s="325">
        <f t="shared" si="0"/>
        <v>0</v>
      </c>
      <c r="J41" s="325">
        <f t="shared" si="0"/>
        <v>0</v>
      </c>
      <c r="K41" s="325">
        <f t="shared" si="0"/>
        <v>0</v>
      </c>
    </row>
    <row r="42" spans="1:11">
      <c r="A42" s="334"/>
    </row>
    <row r="43" spans="1:11">
      <c r="C43" s="325">
        <f>C14+C17+C19+C21+C23+C25+C27+C29+C30+C32+C33+C35+C37+C39+C40</f>
        <v>0</v>
      </c>
      <c r="D43" s="325">
        <f t="shared" ref="D43:K43" si="1">D14+D17+D19+D21+D23+D25+D27+D29+D30+D32+D33+D35+D37+D39+D40</f>
        <v>0</v>
      </c>
      <c r="E43" s="325">
        <f t="shared" si="1"/>
        <v>0</v>
      </c>
      <c r="F43" s="325">
        <f t="shared" si="1"/>
        <v>0</v>
      </c>
      <c r="G43" s="325">
        <f t="shared" si="1"/>
        <v>0</v>
      </c>
      <c r="H43" s="325">
        <f t="shared" si="1"/>
        <v>0</v>
      </c>
      <c r="I43" s="325">
        <f t="shared" si="1"/>
        <v>0</v>
      </c>
      <c r="J43" s="325">
        <f t="shared" si="1"/>
        <v>0</v>
      </c>
      <c r="K43" s="325">
        <f t="shared" si="1"/>
        <v>0</v>
      </c>
    </row>
    <row r="44" spans="1:11">
      <c r="A44" s="334"/>
    </row>
    <row r="45" spans="1:11">
      <c r="A45" s="334"/>
    </row>
    <row r="47" spans="1:11">
      <c r="A47" s="334"/>
    </row>
    <row r="48" spans="1:11">
      <c r="A48" s="334"/>
    </row>
    <row r="50" spans="1:1">
      <c r="A50" s="334"/>
    </row>
    <row r="51" spans="1:1">
      <c r="A51" s="334"/>
    </row>
    <row r="52" spans="1:1">
      <c r="A52" s="334"/>
    </row>
    <row r="54" spans="1:1">
      <c r="A54" s="334"/>
    </row>
    <row r="56" spans="1:1">
      <c r="A56" s="334"/>
    </row>
    <row r="57" spans="1:1">
      <c r="A57" s="334"/>
    </row>
    <row r="58" spans="1:1">
      <c r="A58" s="334"/>
    </row>
    <row r="60" spans="1:1">
      <c r="A60" s="334"/>
    </row>
    <row r="61" spans="1:1">
      <c r="A61" s="334"/>
    </row>
    <row r="62" spans="1:1">
      <c r="A62" s="334"/>
    </row>
    <row r="63" spans="1:1">
      <c r="A63" s="334"/>
    </row>
    <row r="64" spans="1:1">
      <c r="A64" s="334"/>
    </row>
    <row r="66" spans="1:1">
      <c r="A66" s="334"/>
    </row>
    <row r="68" spans="1:1">
      <c r="A68" s="334"/>
    </row>
    <row r="70" spans="1:1">
      <c r="A70" s="334"/>
    </row>
    <row r="72" spans="1:1">
      <c r="A72" s="334"/>
    </row>
    <row r="73" spans="1:1">
      <c r="A73" s="334"/>
    </row>
    <row r="75" spans="1:1">
      <c r="A75" s="334"/>
    </row>
    <row r="78" spans="1:1">
      <c r="A78" s="334"/>
    </row>
    <row r="80" spans="1:1" ht="24" customHeight="1"/>
    <row r="82" spans="3:14">
      <c r="C82" s="191">
        <f t="shared" ref="C82:H82" si="2">C14+C15+C17+C20+C21+C22+C23+C24+C26+C28+C30+C31+C33+C35+C37+C39+C41+C42+C44+C45+C47+C48+C50+C51+C52+C54+C56+C57+C58+C60+C61+C62+C63+C64+C66+C68+C70+C72+C73+C75+C78</f>
        <v>0</v>
      </c>
      <c r="D82" s="191">
        <f t="shared" si="2"/>
        <v>0</v>
      </c>
      <c r="E82" s="191">
        <f t="shared" si="2"/>
        <v>0</v>
      </c>
      <c r="F82" s="191">
        <f t="shared" si="2"/>
        <v>0</v>
      </c>
      <c r="G82" s="191">
        <f t="shared" si="2"/>
        <v>0</v>
      </c>
      <c r="H82" s="191">
        <f t="shared" si="2"/>
        <v>0</v>
      </c>
      <c r="I82" s="191"/>
      <c r="J82" s="191"/>
      <c r="K82" s="191"/>
      <c r="L82" s="191"/>
      <c r="M82" s="191"/>
      <c r="N82" s="191"/>
    </row>
    <row r="83" spans="3:14">
      <c r="C83" s="191"/>
      <c r="D83" s="191"/>
      <c r="E83" s="191"/>
      <c r="F83" s="191"/>
      <c r="G83" s="191"/>
      <c r="H83" s="191"/>
      <c r="I83" s="191"/>
      <c r="J83" s="191"/>
      <c r="K83" s="191"/>
      <c r="L83" s="191"/>
      <c r="M83" s="191"/>
      <c r="N83" s="191"/>
    </row>
  </sheetData>
  <mergeCells count="13">
    <mergeCell ref="A1:E1"/>
    <mergeCell ref="A2:B2"/>
    <mergeCell ref="D2:E2"/>
    <mergeCell ref="A3:B3"/>
    <mergeCell ref="D3:E3"/>
    <mergeCell ref="A7:B7"/>
    <mergeCell ref="D7:E7"/>
    <mergeCell ref="A4:B4"/>
    <mergeCell ref="D4:E4"/>
    <mergeCell ref="A5:B5"/>
    <mergeCell ref="D5:E5"/>
    <mergeCell ref="A6:B6"/>
    <mergeCell ref="D6:E6"/>
  </mergeCells>
  <printOptions horizontalCentered="1"/>
  <pageMargins left="0" right="0" top="0.39305555555555599" bottom="0" header="0.31458333333333299" footer="0.31458333333333299"/>
  <pageSetup paperSize="9" orientation="landscape" r:id="rId1"/>
  <drawing r:id="rId2"/>
  <legacyDrawing r:id="rId3"/>
  <oleObjects>
    <mc:AlternateContent xmlns:mc="http://schemas.openxmlformats.org/markup-compatibility/2006">
      <mc:Choice Requires="x14">
        <oleObject progId="MSWordArt.2" shapeId="44033" r:id="rId4">
          <objectPr defaultSize="0" autoPict="0" altText="" r:id="rId5">
            <anchor moveWithCells="1" sizeWithCells="1">
              <from>
                <xdr:col>3</xdr:col>
                <xdr:colOff>1457325</xdr:colOff>
                <xdr:row>1</xdr:row>
                <xdr:rowOff>57150</xdr:rowOff>
              </from>
              <to>
                <xdr:col>3</xdr:col>
                <xdr:colOff>2343150</xdr:colOff>
                <xdr:row>1</xdr:row>
                <xdr:rowOff>590550</xdr:rowOff>
              </to>
            </anchor>
          </objectPr>
        </oleObject>
      </mc:Choice>
      <mc:Fallback>
        <oleObject progId="MSWordArt.2" shapeId="44033"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A36"/>
  <sheetViews>
    <sheetView rightToLeft="1" workbookViewId="0">
      <selection activeCell="C42" sqref="C42"/>
    </sheetView>
  </sheetViews>
  <sheetFormatPr defaultRowHeight="15"/>
  <sheetData>
    <row r="35" ht="24.75" customHeight="1"/>
    <row r="36" ht="18.75" customHeight="1"/>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A36"/>
  <sheetViews>
    <sheetView rightToLeft="1" workbookViewId="0">
      <selection activeCell="C42" sqref="C42"/>
    </sheetView>
  </sheetViews>
  <sheetFormatPr defaultRowHeight="15"/>
  <sheetData>
    <row r="35" ht="24.75" customHeight="1"/>
    <row r="36" ht="18.75" customHeight="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70"/>
  <sheetViews>
    <sheetView view="pageBreakPreview" topLeftCell="B7" zoomScaleNormal="100" zoomScaleSheetLayoutView="100" workbookViewId="0">
      <selection activeCell="A14" sqref="A14"/>
    </sheetView>
  </sheetViews>
  <sheetFormatPr defaultColWidth="8.88671875" defaultRowHeight="15"/>
  <cols>
    <col min="1" max="1" width="5.44140625" style="270" customWidth="1"/>
    <col min="2" max="2" width="54.5546875" style="271" customWidth="1"/>
    <col min="3" max="3" width="6" style="272" customWidth="1"/>
    <col min="4" max="4" width="45.88671875" style="272" customWidth="1"/>
    <col min="5" max="5" width="4.5546875" style="273" customWidth="1"/>
    <col min="6" max="8" width="1.6640625" style="272" customWidth="1"/>
    <col min="9" max="11" width="1.5546875" style="272" customWidth="1"/>
    <col min="12" max="16384" width="8.88671875" style="272"/>
  </cols>
  <sheetData>
    <row r="1" spans="1:10" s="267" customFormat="1" ht="19.5" customHeight="1">
      <c r="A1" s="274"/>
      <c r="B1" s="275"/>
      <c r="C1" s="587"/>
      <c r="D1" s="587"/>
      <c r="E1" s="587"/>
      <c r="F1" s="276"/>
      <c r="G1" s="276"/>
      <c r="H1" s="276"/>
      <c r="I1" s="276"/>
      <c r="J1" s="276"/>
    </row>
    <row r="2" spans="1:10" ht="19.5" customHeight="1">
      <c r="A2" s="588" t="s">
        <v>4</v>
      </c>
      <c r="B2" s="588"/>
      <c r="C2" s="588"/>
      <c r="D2" s="588"/>
      <c r="E2" s="588"/>
    </row>
    <row r="3" spans="1:10" ht="19.5" customHeight="1">
      <c r="A3" s="589" t="s">
        <v>5</v>
      </c>
      <c r="B3" s="589"/>
      <c r="C3" s="589"/>
      <c r="D3" s="589"/>
      <c r="E3" s="589"/>
    </row>
    <row r="4" spans="1:10" ht="36.75">
      <c r="A4" s="277" t="s">
        <v>6</v>
      </c>
      <c r="B4" s="278" t="s">
        <v>7</v>
      </c>
      <c r="C4" s="279" t="s">
        <v>8</v>
      </c>
      <c r="D4" s="280" t="s">
        <v>9</v>
      </c>
      <c r="E4" s="281" t="s">
        <v>10</v>
      </c>
    </row>
    <row r="5" spans="1:10" s="268" customFormat="1" ht="15.75">
      <c r="A5" s="282"/>
      <c r="B5" s="283" t="s">
        <v>11</v>
      </c>
      <c r="C5" s="284">
        <v>2</v>
      </c>
      <c r="D5" s="285" t="s">
        <v>12</v>
      </c>
      <c r="E5" s="286"/>
    </row>
    <row r="6" spans="1:10" s="268" customFormat="1" ht="15.75">
      <c r="A6" s="287"/>
      <c r="B6" s="288" t="s">
        <v>13</v>
      </c>
      <c r="C6" s="289">
        <v>5</v>
      </c>
      <c r="D6" s="290" t="s">
        <v>14</v>
      </c>
      <c r="E6" s="291"/>
    </row>
    <row r="7" spans="1:10" s="268" customFormat="1" ht="15.75">
      <c r="A7" s="292"/>
      <c r="B7" s="283" t="s">
        <v>15</v>
      </c>
      <c r="C7" s="293">
        <v>7</v>
      </c>
      <c r="D7" s="285" t="s">
        <v>16</v>
      </c>
      <c r="E7" s="294"/>
    </row>
    <row r="8" spans="1:10" s="268" customFormat="1" ht="15.75">
      <c r="A8" s="287"/>
      <c r="B8" s="288" t="s">
        <v>17</v>
      </c>
      <c r="C8" s="289">
        <v>8</v>
      </c>
      <c r="D8" s="290" t="s">
        <v>18</v>
      </c>
      <c r="E8" s="291"/>
    </row>
    <row r="9" spans="1:10" s="268" customFormat="1" ht="30.75" customHeight="1">
      <c r="A9" s="292"/>
      <c r="B9" s="295" t="s">
        <v>19</v>
      </c>
      <c r="C9" s="293"/>
      <c r="D9" s="296" t="s">
        <v>20</v>
      </c>
      <c r="E9" s="294"/>
    </row>
    <row r="10" spans="1:10" s="268" customFormat="1" ht="15.95" customHeight="1">
      <c r="A10" s="297">
        <v>1</v>
      </c>
      <c r="B10" s="298" t="s">
        <v>21</v>
      </c>
      <c r="C10" s="289">
        <v>18</v>
      </c>
      <c r="D10" s="290" t="s">
        <v>22</v>
      </c>
      <c r="E10" s="299">
        <v>1</v>
      </c>
    </row>
    <row r="11" spans="1:10" s="268" customFormat="1" ht="29.25" customHeight="1">
      <c r="A11" s="300"/>
      <c r="B11" s="295" t="s">
        <v>23</v>
      </c>
      <c r="C11" s="293"/>
      <c r="D11" s="296" t="s">
        <v>24</v>
      </c>
      <c r="E11" s="301"/>
    </row>
    <row r="12" spans="1:10" s="268" customFormat="1" ht="17.100000000000001" customHeight="1">
      <c r="A12" s="297" t="s">
        <v>25</v>
      </c>
      <c r="B12" s="298" t="s">
        <v>26</v>
      </c>
      <c r="C12" s="289">
        <v>23</v>
      </c>
      <c r="D12" s="290" t="s">
        <v>27</v>
      </c>
      <c r="E12" s="299" t="s">
        <v>25</v>
      </c>
    </row>
    <row r="13" spans="1:10" s="269" customFormat="1" ht="17.100000000000001" customHeight="1">
      <c r="A13" s="300" t="s">
        <v>28</v>
      </c>
      <c r="B13" s="302" t="s">
        <v>29</v>
      </c>
      <c r="C13" s="303">
        <v>26</v>
      </c>
      <c r="D13" s="304" t="s">
        <v>30</v>
      </c>
      <c r="E13" s="305" t="s">
        <v>28</v>
      </c>
    </row>
    <row r="14" spans="1:10" s="268" customFormat="1" ht="17.100000000000001" customHeight="1">
      <c r="A14" s="297" t="s">
        <v>31</v>
      </c>
      <c r="B14" s="298" t="s">
        <v>32</v>
      </c>
      <c r="C14" s="289">
        <v>27</v>
      </c>
      <c r="D14" s="290" t="s">
        <v>33</v>
      </c>
      <c r="E14" s="299" t="s">
        <v>31</v>
      </c>
    </row>
    <row r="15" spans="1:10" s="269" customFormat="1" ht="17.100000000000001" customHeight="1">
      <c r="A15" s="300" t="s">
        <v>34</v>
      </c>
      <c r="B15" s="302" t="s">
        <v>35</v>
      </c>
      <c r="C15" s="303">
        <v>28</v>
      </c>
      <c r="D15" s="304" t="s">
        <v>36</v>
      </c>
      <c r="E15" s="305" t="s">
        <v>34</v>
      </c>
    </row>
    <row r="16" spans="1:10" s="268" customFormat="1" ht="17.100000000000001" customHeight="1">
      <c r="A16" s="297" t="s">
        <v>37</v>
      </c>
      <c r="B16" s="298" t="s">
        <v>38</v>
      </c>
      <c r="C16" s="289">
        <v>29</v>
      </c>
      <c r="D16" s="290" t="s">
        <v>39</v>
      </c>
      <c r="E16" s="299" t="s">
        <v>37</v>
      </c>
    </row>
    <row r="17" spans="1:5" s="268" customFormat="1" ht="31.5">
      <c r="A17" s="306"/>
      <c r="B17" s="295" t="s">
        <v>40</v>
      </c>
      <c r="C17" s="293"/>
      <c r="D17" s="296" t="s">
        <v>41</v>
      </c>
      <c r="E17" s="301"/>
    </row>
    <row r="18" spans="1:5" s="268" customFormat="1" ht="17.100000000000001" customHeight="1">
      <c r="A18" s="297" t="s">
        <v>42</v>
      </c>
      <c r="B18" s="298" t="s">
        <v>26</v>
      </c>
      <c r="C18" s="289">
        <v>31</v>
      </c>
      <c r="D18" s="290" t="s">
        <v>27</v>
      </c>
      <c r="E18" s="299" t="s">
        <v>42</v>
      </c>
    </row>
    <row r="19" spans="1:5" s="268" customFormat="1" ht="17.100000000000001" customHeight="1">
      <c r="A19" s="306" t="s">
        <v>43</v>
      </c>
      <c r="B19" s="135" t="s">
        <v>29</v>
      </c>
      <c r="C19" s="293">
        <v>37</v>
      </c>
      <c r="D19" s="285" t="s">
        <v>30</v>
      </c>
      <c r="E19" s="301" t="s">
        <v>43</v>
      </c>
    </row>
    <row r="20" spans="1:5" s="268" customFormat="1" ht="17.100000000000001" customHeight="1">
      <c r="A20" s="307" t="s">
        <v>44</v>
      </c>
      <c r="B20" s="308" t="s">
        <v>32</v>
      </c>
      <c r="C20" s="309">
        <v>40</v>
      </c>
      <c r="D20" s="310" t="s">
        <v>33</v>
      </c>
      <c r="E20" s="311" t="s">
        <v>44</v>
      </c>
    </row>
    <row r="21" spans="1:5" s="268" customFormat="1" ht="17.100000000000001" customHeight="1">
      <c r="A21" s="306" t="s">
        <v>45</v>
      </c>
      <c r="B21" s="135" t="s">
        <v>35</v>
      </c>
      <c r="C21" s="293">
        <v>43</v>
      </c>
      <c r="D21" s="285" t="s">
        <v>36</v>
      </c>
      <c r="E21" s="301" t="s">
        <v>45</v>
      </c>
    </row>
    <row r="22" spans="1:5" s="268" customFormat="1" ht="17.100000000000001" customHeight="1">
      <c r="A22" s="307" t="s">
        <v>46</v>
      </c>
      <c r="B22" s="312" t="s">
        <v>38</v>
      </c>
      <c r="C22" s="309">
        <v>46</v>
      </c>
      <c r="D22" s="313" t="s">
        <v>39</v>
      </c>
      <c r="E22" s="311" t="s">
        <v>46</v>
      </c>
    </row>
    <row r="23" spans="1:5" s="268" customFormat="1" ht="31.5">
      <c r="A23" s="314"/>
      <c r="B23" s="295" t="s">
        <v>47</v>
      </c>
      <c r="C23" s="315"/>
      <c r="D23" s="316" t="s">
        <v>48</v>
      </c>
      <c r="E23" s="317"/>
    </row>
    <row r="24" spans="1:5" s="268" customFormat="1" ht="15.75">
      <c r="A24" s="297" t="s">
        <v>49</v>
      </c>
      <c r="B24" s="298" t="s">
        <v>26</v>
      </c>
      <c r="C24" s="289">
        <v>50</v>
      </c>
      <c r="D24" s="290" t="s">
        <v>27</v>
      </c>
      <c r="E24" s="299" t="s">
        <v>49</v>
      </c>
    </row>
    <row r="25" spans="1:5" s="268" customFormat="1" ht="15.75">
      <c r="A25" s="306" t="s">
        <v>50</v>
      </c>
      <c r="B25" s="135" t="s">
        <v>51</v>
      </c>
      <c r="C25" s="293">
        <v>53</v>
      </c>
      <c r="D25" s="285" t="s">
        <v>52</v>
      </c>
      <c r="E25" s="301" t="s">
        <v>50</v>
      </c>
    </row>
    <row r="26" spans="1:5" s="268" customFormat="1" ht="15.75">
      <c r="A26" s="297" t="s">
        <v>53</v>
      </c>
      <c r="B26" s="298" t="s">
        <v>54</v>
      </c>
      <c r="C26" s="289">
        <v>56</v>
      </c>
      <c r="D26" s="290" t="s">
        <v>55</v>
      </c>
      <c r="E26" s="299" t="s">
        <v>53</v>
      </c>
    </row>
    <row r="27" spans="1:5" s="268" customFormat="1" ht="15.75">
      <c r="A27" s="306" t="s">
        <v>56</v>
      </c>
      <c r="B27" s="135" t="s">
        <v>29</v>
      </c>
      <c r="C27" s="293">
        <v>57</v>
      </c>
      <c r="D27" s="285" t="s">
        <v>30</v>
      </c>
      <c r="E27" s="301" t="s">
        <v>56</v>
      </c>
    </row>
    <row r="28" spans="1:5" s="268" customFormat="1" ht="15.75">
      <c r="A28" s="297" t="s">
        <v>57</v>
      </c>
      <c r="B28" s="298" t="s">
        <v>32</v>
      </c>
      <c r="C28" s="289">
        <v>60</v>
      </c>
      <c r="D28" s="290" t="s">
        <v>33</v>
      </c>
      <c r="E28" s="299" t="s">
        <v>57</v>
      </c>
    </row>
    <row r="29" spans="1:5" s="268" customFormat="1" ht="15.75">
      <c r="A29" s="306" t="s">
        <v>58</v>
      </c>
      <c r="B29" s="135" t="s">
        <v>35</v>
      </c>
      <c r="C29" s="293">
        <v>63</v>
      </c>
      <c r="D29" s="285" t="s">
        <v>59</v>
      </c>
      <c r="E29" s="301" t="s">
        <v>58</v>
      </c>
    </row>
    <row r="30" spans="1:5" s="268" customFormat="1" ht="15.75">
      <c r="A30" s="297" t="s">
        <v>60</v>
      </c>
      <c r="B30" s="298" t="s">
        <v>38</v>
      </c>
      <c r="C30" s="289">
        <v>66</v>
      </c>
      <c r="D30" s="290" t="s">
        <v>39</v>
      </c>
      <c r="E30" s="299" t="s">
        <v>60</v>
      </c>
    </row>
    <row r="31" spans="1:5" s="268" customFormat="1" ht="25.5">
      <c r="A31" s="318"/>
      <c r="B31" s="319" t="s">
        <v>61</v>
      </c>
      <c r="C31" s="320">
        <v>69</v>
      </c>
      <c r="D31" s="321" t="s">
        <v>62</v>
      </c>
      <c r="E31" s="322"/>
    </row>
    <row r="32" spans="1:5" ht="38.25" customHeight="1">
      <c r="A32" s="234"/>
      <c r="D32" s="270"/>
    </row>
    <row r="34" spans="1:1" ht="18">
      <c r="A34" s="233"/>
    </row>
    <row r="35" spans="1:1" ht="24.75" customHeight="1">
      <c r="A35" s="233"/>
    </row>
    <row r="36" spans="1:1" ht="18.75" customHeight="1"/>
    <row r="37" spans="1:1" ht="18">
      <c r="A37" s="233"/>
    </row>
    <row r="38" spans="1:1" ht="18">
      <c r="A38" s="233"/>
    </row>
    <row r="39" spans="1:1" ht="18">
      <c r="A39" s="233"/>
    </row>
    <row r="41" spans="1:1" ht="18">
      <c r="A41" s="233"/>
    </row>
    <row r="43" spans="1:1" ht="18">
      <c r="A43" s="233"/>
    </row>
    <row r="44" spans="1:1" ht="18">
      <c r="A44" s="233"/>
    </row>
    <row r="45" spans="1:1" ht="18">
      <c r="A45" s="233"/>
    </row>
    <row r="47" spans="1:1" ht="18">
      <c r="A47" s="233"/>
    </row>
    <row r="48" spans="1:1" ht="18">
      <c r="A48" s="233"/>
    </row>
    <row r="49" spans="1:1" ht="18">
      <c r="A49" s="233"/>
    </row>
    <row r="50" spans="1:1" ht="18">
      <c r="A50" s="233"/>
    </row>
    <row r="51" spans="1:1" ht="18">
      <c r="A51" s="233"/>
    </row>
    <row r="53" spans="1:1" ht="18">
      <c r="A53" s="233"/>
    </row>
    <row r="55" spans="1:1" ht="18">
      <c r="A55" s="233"/>
    </row>
    <row r="57" spans="1:1" ht="18">
      <c r="A57" s="233"/>
    </row>
    <row r="59" spans="1:1" ht="18">
      <c r="A59" s="233"/>
    </row>
    <row r="60" spans="1:1" ht="18">
      <c r="A60" s="233"/>
    </row>
    <row r="62" spans="1:1" ht="18">
      <c r="A62" s="233"/>
    </row>
    <row r="65" spans="1:14" ht="18">
      <c r="A65" s="233"/>
    </row>
    <row r="67" spans="1:14" ht="24" customHeight="1"/>
    <row r="69" spans="1:14" ht="14.25">
      <c r="C69" s="323" t="e">
        <f>C11+C12+#REF!+C14+C15+#REF!+C16+C17+#REF!+#REF!+C20+C21+C22+C24+#REF!+C27+C29+#REF!+C31+C32+C34+C35+C37+C38+C39+C41+C43+C44+C45+C47+C48+C49+C50+C51+C53+C55+C57+C59+C60+C62+C65</f>
        <v>#REF!</v>
      </c>
      <c r="D69" s="323" t="e">
        <f>D11+D12+#REF!+D14+D15+#REF!+D16+D17+#REF!+#REF!+D20+D21+D22+D24+#REF!+D27+D29+#REF!+D31+D32+D34+D35+D37+D38+D39+D41+D43+D44+D45+D47+D48+D49+D50+D51+D53+D55+D57+D59+D60+D62+D65</f>
        <v>#VALUE!</v>
      </c>
      <c r="E69" s="323" t="e">
        <f>E11+E12+#REF!+E14+E15+#REF!+E16+E17+#REF!+#REF!+E20+E21+E22+E24+#REF!+E27+E29+#REF!+E31+E32+E34+E35+E37+E38+E39+E41+E43+E44+E45+E47+E48+E49+E50+E51+E53+E55+E57+E59+E60+E62+E65</f>
        <v>#REF!</v>
      </c>
      <c r="F69" s="323"/>
      <c r="G69" s="323"/>
      <c r="H69" s="323"/>
      <c r="I69" s="323"/>
      <c r="J69" s="323"/>
      <c r="K69" s="323"/>
      <c r="L69" s="323"/>
      <c r="M69" s="323"/>
      <c r="N69" s="323"/>
    </row>
    <row r="70" spans="1:14">
      <c r="C70" s="323"/>
      <c r="D70" s="323"/>
      <c r="F70" s="323"/>
      <c r="G70" s="323"/>
      <c r="H70" s="323"/>
      <c r="I70" s="323"/>
      <c r="J70" s="323"/>
      <c r="K70" s="323"/>
      <c r="L70" s="323"/>
      <c r="M70" s="323"/>
      <c r="N70" s="323"/>
    </row>
  </sheetData>
  <mergeCells count="3">
    <mergeCell ref="C1:E1"/>
    <mergeCell ref="A2:E2"/>
    <mergeCell ref="A3:E3"/>
  </mergeCells>
  <printOptions horizontalCentered="1"/>
  <pageMargins left="0" right="0" top="0.39305555555555599" bottom="0" header="0.31458333333333299" footer="0.31458333333333299"/>
  <pageSetup paperSize="9" scale="92" orientation="landscape" r:id="rId1"/>
  <rowBreaks count="1" manualBreakCount="1">
    <brk id="22"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81"/>
  <sheetViews>
    <sheetView view="pageBreakPreview" topLeftCell="A10" zoomScaleNormal="100" zoomScaleSheetLayoutView="100" workbookViewId="0">
      <selection activeCell="A14" sqref="A14:B14"/>
    </sheetView>
  </sheetViews>
  <sheetFormatPr defaultColWidth="8.88671875" defaultRowHeight="23.25"/>
  <cols>
    <col min="1" max="1" width="14.5546875" style="244" customWidth="1"/>
    <col min="2" max="2" width="39.44140625" style="244" customWidth="1"/>
    <col min="3" max="3" width="1.6640625" style="245" customWidth="1"/>
    <col min="4" max="4" width="39.88671875" style="245" customWidth="1"/>
    <col min="5" max="5" width="14" style="245" customWidth="1"/>
    <col min="6" max="11" width="1.6640625" style="245" customWidth="1"/>
    <col min="12" max="16384" width="8.88671875" style="245"/>
  </cols>
  <sheetData>
    <row r="1" spans="1:11" s="237" customFormat="1" ht="62.25" customHeight="1">
      <c r="A1" s="598"/>
      <c r="B1" s="598"/>
      <c r="C1" s="598"/>
      <c r="D1" s="598"/>
      <c r="E1" s="598"/>
      <c r="F1" s="241"/>
      <c r="G1" s="241"/>
      <c r="H1" s="241"/>
    </row>
    <row r="2" spans="1:11" ht="57.75" customHeight="1">
      <c r="A2" s="599" t="s">
        <v>63</v>
      </c>
      <c r="B2" s="599"/>
      <c r="C2" s="259"/>
      <c r="D2" s="600" t="s">
        <v>64</v>
      </c>
      <c r="E2" s="600"/>
      <c r="I2" s="259"/>
      <c r="J2" s="259"/>
      <c r="K2" s="259"/>
    </row>
    <row r="3" spans="1:11" ht="20.25">
      <c r="A3" s="601" t="s">
        <v>65</v>
      </c>
      <c r="B3" s="601"/>
      <c r="D3" s="602" t="s">
        <v>66</v>
      </c>
      <c r="E3" s="602"/>
    </row>
    <row r="4" spans="1:11" ht="117" customHeight="1">
      <c r="A4" s="596" t="s">
        <v>67</v>
      </c>
      <c r="B4" s="596"/>
      <c r="D4" s="594" t="s">
        <v>68</v>
      </c>
      <c r="E4" s="594"/>
    </row>
    <row r="5" spans="1:11" ht="21.75" customHeight="1">
      <c r="A5" s="260" t="s">
        <v>69</v>
      </c>
      <c r="B5" s="261" t="s">
        <v>70</v>
      </c>
      <c r="D5" s="262" t="s">
        <v>71</v>
      </c>
      <c r="E5" s="263" t="s">
        <v>72</v>
      </c>
    </row>
    <row r="6" spans="1:11" ht="21.75" customHeight="1">
      <c r="A6" s="264" t="s">
        <v>73</v>
      </c>
      <c r="B6" s="261" t="s">
        <v>74</v>
      </c>
      <c r="D6" s="262" t="s">
        <v>75</v>
      </c>
      <c r="E6" s="263" t="s">
        <v>76</v>
      </c>
    </row>
    <row r="7" spans="1:11" ht="28.5">
      <c r="A7" s="264" t="s">
        <v>77</v>
      </c>
      <c r="B7" s="261" t="s">
        <v>78</v>
      </c>
      <c r="D7" s="262" t="s">
        <v>79</v>
      </c>
      <c r="E7" s="263" t="s">
        <v>80</v>
      </c>
    </row>
    <row r="8" spans="1:11" ht="28.5">
      <c r="A8" s="264" t="s">
        <v>81</v>
      </c>
      <c r="B8" s="261" t="s">
        <v>82</v>
      </c>
      <c r="D8" s="262" t="s">
        <v>83</v>
      </c>
      <c r="E8" s="263" t="s">
        <v>84</v>
      </c>
    </row>
    <row r="9" spans="1:11" s="236" customFormat="1" ht="35.25" customHeight="1">
      <c r="A9" s="590" t="s">
        <v>85</v>
      </c>
      <c r="B9" s="590"/>
      <c r="D9" s="597" t="s">
        <v>86</v>
      </c>
      <c r="E9" s="597"/>
    </row>
    <row r="10" spans="1:11" ht="29.25" customHeight="1">
      <c r="A10" s="592" t="s">
        <v>87</v>
      </c>
      <c r="B10" s="592"/>
      <c r="C10" s="265"/>
      <c r="D10" s="593" t="s">
        <v>88</v>
      </c>
      <c r="E10" s="593"/>
    </row>
    <row r="11" spans="1:11" ht="43.5" customHeight="1">
      <c r="A11" s="590" t="s">
        <v>89</v>
      </c>
      <c r="B11" s="590"/>
      <c r="C11" s="265"/>
      <c r="D11" s="594" t="s">
        <v>90</v>
      </c>
      <c r="E11" s="594"/>
    </row>
    <row r="12" spans="1:11" ht="23.25" customHeight="1">
      <c r="A12" s="595" t="s">
        <v>91</v>
      </c>
      <c r="B12" s="595"/>
      <c r="C12" s="265"/>
      <c r="D12" s="593" t="s">
        <v>92</v>
      </c>
      <c r="E12" s="593"/>
    </row>
    <row r="13" spans="1:11" ht="44.25" customHeight="1">
      <c r="A13" s="590" t="s">
        <v>93</v>
      </c>
      <c r="B13" s="590"/>
      <c r="C13" s="265"/>
      <c r="D13" s="591" t="s">
        <v>94</v>
      </c>
      <c r="E13" s="591"/>
    </row>
    <row r="14" spans="1:11" ht="23.25" customHeight="1">
      <c r="A14" s="592" t="s">
        <v>95</v>
      </c>
      <c r="B14" s="592"/>
      <c r="C14" s="265"/>
      <c r="D14" s="593" t="s">
        <v>96</v>
      </c>
      <c r="E14" s="593"/>
    </row>
    <row r="15" spans="1:11" ht="57" customHeight="1">
      <c r="A15" s="590" t="s">
        <v>97</v>
      </c>
      <c r="B15" s="590"/>
      <c r="C15" s="265"/>
      <c r="D15" s="591" t="s">
        <v>98</v>
      </c>
      <c r="E15" s="591"/>
    </row>
    <row r="16" spans="1:11" ht="44.25" customHeight="1">
      <c r="A16" s="590" t="s">
        <v>99</v>
      </c>
      <c r="B16" s="590"/>
      <c r="C16" s="265"/>
      <c r="D16" s="591" t="s">
        <v>100</v>
      </c>
      <c r="E16" s="591"/>
    </row>
    <row r="17" spans="1:5" ht="60.75" customHeight="1">
      <c r="A17" s="590" t="s">
        <v>101</v>
      </c>
      <c r="B17" s="590"/>
      <c r="C17" s="265"/>
      <c r="D17" s="591" t="s">
        <v>102</v>
      </c>
      <c r="E17" s="591"/>
    </row>
    <row r="18" spans="1:5">
      <c r="A18" s="255"/>
      <c r="B18" s="266"/>
    </row>
    <row r="19" spans="1:5">
      <c r="A19" s="251"/>
    </row>
    <row r="20" spans="1:5">
      <c r="A20" s="255"/>
    </row>
    <row r="21" spans="1:5">
      <c r="A21" s="251"/>
    </row>
    <row r="22" spans="1:5">
      <c r="A22" s="256"/>
    </row>
    <row r="23" spans="1:5">
      <c r="A23" s="251"/>
    </row>
    <row r="24" spans="1:5">
      <c r="A24" s="255"/>
    </row>
    <row r="25" spans="1:5">
      <c r="A25" s="251"/>
    </row>
    <row r="26" spans="1:5">
      <c r="A26" s="256"/>
    </row>
    <row r="27" spans="1:5">
      <c r="A27" s="251"/>
    </row>
    <row r="28" spans="1:5">
      <c r="A28" s="251"/>
    </row>
    <row r="29" spans="1:5">
      <c r="A29" s="255"/>
    </row>
    <row r="30" spans="1:5">
      <c r="A30" s="251"/>
    </row>
    <row r="31" spans="1:5">
      <c r="A31" s="251"/>
    </row>
    <row r="33" spans="1:11">
      <c r="A33" s="251"/>
    </row>
    <row r="35" spans="1:11" ht="24.75" customHeight="1">
      <c r="A35" s="251"/>
    </row>
    <row r="36" spans="1:11" ht="18.75" customHeight="1">
      <c r="A36" s="255">
        <v>36</v>
      </c>
    </row>
    <row r="37" spans="1:11">
      <c r="A37" s="251"/>
    </row>
    <row r="38" spans="1:11">
      <c r="A38" s="251"/>
    </row>
    <row r="39" spans="1:11">
      <c r="A39" s="251"/>
      <c r="C39" s="245">
        <f>C12+C15+C17+C19+C21+C23+C25+C27+C28+C30+C31+C33+C35+C37+C38</f>
        <v>0</v>
      </c>
      <c r="D39" s="245" t="e">
        <f t="shared" ref="D39:K39" si="0">D12+D15+D17+D19+D21+D23+D25+D27+D28+D30+D31+D33+D35+D37+D38</f>
        <v>#VALUE!</v>
      </c>
      <c r="E39" s="245">
        <f t="shared" si="0"/>
        <v>0</v>
      </c>
      <c r="F39" s="245">
        <f t="shared" si="0"/>
        <v>0</v>
      </c>
      <c r="G39" s="245">
        <f t="shared" si="0"/>
        <v>0</v>
      </c>
      <c r="H39" s="245">
        <f t="shared" si="0"/>
        <v>0</v>
      </c>
      <c r="I39" s="245">
        <f t="shared" si="0"/>
        <v>0</v>
      </c>
      <c r="J39" s="245">
        <f t="shared" si="0"/>
        <v>0</v>
      </c>
      <c r="K39" s="245">
        <f t="shared" si="0"/>
        <v>0</v>
      </c>
    </row>
    <row r="40" spans="1:11">
      <c r="A40" s="251"/>
    </row>
    <row r="41" spans="1:11">
      <c r="C41" s="245">
        <f>C12+C15+C17+C19+C21+C23+C25+C27+C28+C30+C31+C33+C35+C37+C38</f>
        <v>0</v>
      </c>
      <c r="D41" s="245" t="e">
        <f t="shared" ref="D41:K41" si="1">D12+D15+D17+D19+D21+D23+D25+D27+D28+D30+D31+D33+D35+D37+D38</f>
        <v>#VALUE!</v>
      </c>
      <c r="E41" s="245">
        <f t="shared" si="1"/>
        <v>0</v>
      </c>
      <c r="F41" s="245">
        <f t="shared" si="1"/>
        <v>0</v>
      </c>
      <c r="G41" s="245">
        <f t="shared" si="1"/>
        <v>0</v>
      </c>
      <c r="H41" s="245">
        <f t="shared" si="1"/>
        <v>0</v>
      </c>
      <c r="I41" s="245">
        <f t="shared" si="1"/>
        <v>0</v>
      </c>
      <c r="J41" s="245">
        <f t="shared" si="1"/>
        <v>0</v>
      </c>
      <c r="K41" s="245">
        <f t="shared" si="1"/>
        <v>0</v>
      </c>
    </row>
    <row r="42" spans="1:11">
      <c r="A42" s="251"/>
    </row>
    <row r="43" spans="1:11">
      <c r="A43" s="251"/>
    </row>
    <row r="45" spans="1:11">
      <c r="A45" s="251"/>
    </row>
    <row r="46" spans="1:11">
      <c r="A46" s="251"/>
    </row>
    <row r="48" spans="1:11">
      <c r="A48" s="251"/>
    </row>
    <row r="49" spans="1:1">
      <c r="A49" s="251"/>
    </row>
    <row r="50" spans="1:1">
      <c r="A50" s="251"/>
    </row>
    <row r="52" spans="1:1">
      <c r="A52" s="251"/>
    </row>
    <row r="54" spans="1:1">
      <c r="A54" s="251"/>
    </row>
    <row r="55" spans="1:1">
      <c r="A55" s="251"/>
    </row>
    <row r="56" spans="1:1">
      <c r="A56" s="251"/>
    </row>
    <row r="58" spans="1:1">
      <c r="A58" s="251"/>
    </row>
    <row r="59" spans="1:1">
      <c r="A59" s="251"/>
    </row>
    <row r="60" spans="1:1">
      <c r="A60" s="251"/>
    </row>
    <row r="61" spans="1:1">
      <c r="A61" s="251"/>
    </row>
    <row r="62" spans="1:1">
      <c r="A62" s="251"/>
    </row>
    <row r="64" spans="1:1">
      <c r="A64" s="251"/>
    </row>
    <row r="66" spans="1:14">
      <c r="A66" s="251"/>
    </row>
    <row r="68" spans="1:14">
      <c r="A68" s="251"/>
    </row>
    <row r="70" spans="1:14">
      <c r="A70" s="251"/>
    </row>
    <row r="71" spans="1:14">
      <c r="A71" s="251"/>
    </row>
    <row r="73" spans="1:14">
      <c r="A73" s="251"/>
    </row>
    <row r="76" spans="1:14">
      <c r="A76" s="251"/>
    </row>
    <row r="78" spans="1:14" ht="24" customHeight="1"/>
    <row r="80" spans="1:14">
      <c r="C80" s="237">
        <f t="shared" ref="C80:H80" si="2">C12+C13+C15+C18+C19+C20+C21+C22+C24+C26+C28+C29+C31+C33+C35+C37+C39+C40+C42+C43+C45+C46+C48+C49+C50+C52+C54+C55+C56+C58+C59+C60+C61+C62+C64+C66+C68+C70+C71+C73+C76</f>
        <v>0</v>
      </c>
      <c r="D80" s="237" t="e">
        <f t="shared" si="2"/>
        <v>#VALUE!</v>
      </c>
      <c r="E80" s="237">
        <f t="shared" si="2"/>
        <v>0</v>
      </c>
      <c r="F80" s="237">
        <f t="shared" si="2"/>
        <v>0</v>
      </c>
      <c r="G80" s="237">
        <f t="shared" si="2"/>
        <v>0</v>
      </c>
      <c r="H80" s="237">
        <f t="shared" si="2"/>
        <v>0</v>
      </c>
      <c r="I80" s="237"/>
      <c r="J80" s="237"/>
      <c r="K80" s="237"/>
      <c r="L80" s="237"/>
      <c r="M80" s="237"/>
      <c r="N80" s="237"/>
    </row>
    <row r="81" spans="3:14">
      <c r="C81" s="237"/>
      <c r="D81" s="237"/>
      <c r="E81" s="237"/>
      <c r="F81" s="237"/>
      <c r="G81" s="237"/>
      <c r="H81" s="237"/>
      <c r="I81" s="237"/>
      <c r="J81" s="237"/>
      <c r="K81" s="237"/>
      <c r="L81" s="237"/>
      <c r="M81" s="237"/>
      <c r="N81" s="237"/>
    </row>
  </sheetData>
  <mergeCells count="25">
    <mergeCell ref="A1:E1"/>
    <mergeCell ref="A2:B2"/>
    <mergeCell ref="D2:E2"/>
    <mergeCell ref="A3:B3"/>
    <mergeCell ref="D3:E3"/>
    <mergeCell ref="A4:B4"/>
    <mergeCell ref="D4:E4"/>
    <mergeCell ref="A9:B9"/>
    <mergeCell ref="D9:E9"/>
    <mergeCell ref="A10:B10"/>
    <mergeCell ref="D10:E10"/>
    <mergeCell ref="A11:B11"/>
    <mergeCell ref="D11:E11"/>
    <mergeCell ref="A12:B12"/>
    <mergeCell ref="D12:E12"/>
    <mergeCell ref="A13:B13"/>
    <mergeCell ref="D13:E13"/>
    <mergeCell ref="A17:B17"/>
    <mergeCell ref="D17:E17"/>
    <mergeCell ref="A14:B14"/>
    <mergeCell ref="D14:E14"/>
    <mergeCell ref="A15:B15"/>
    <mergeCell ref="D15:E15"/>
    <mergeCell ref="A16:B16"/>
    <mergeCell ref="D16:E16"/>
  </mergeCells>
  <printOptions horizontalCentered="1"/>
  <pageMargins left="0" right="0" top="0.39305555555555599" bottom="0" header="0.31458333333333299" footer="0.31458333333333299"/>
  <pageSetup paperSize="9" orientation="landscape" r:id="rId1"/>
  <rowBreaks count="1" manualBreakCount="1">
    <brk id="11"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82"/>
  <sheetViews>
    <sheetView view="pageBreakPreview" zoomScaleNormal="100" zoomScaleSheetLayoutView="100" workbookViewId="0">
      <selection activeCell="A14" sqref="A14"/>
    </sheetView>
  </sheetViews>
  <sheetFormatPr defaultColWidth="8.88671875" defaultRowHeight="23.25"/>
  <cols>
    <col min="1" max="1" width="15.21875" style="244" customWidth="1"/>
    <col min="2" max="2" width="39.44140625" style="244" customWidth="1"/>
    <col min="3" max="3" width="1.6640625" style="245" customWidth="1"/>
    <col min="4" max="4" width="39.109375" style="245" customWidth="1"/>
    <col min="5" max="5" width="14.109375" style="245" customWidth="1"/>
    <col min="6" max="11" width="1.6640625" style="245" customWidth="1"/>
    <col min="12" max="16384" width="8.88671875" style="245"/>
  </cols>
  <sheetData>
    <row r="1" spans="1:12" s="237" customFormat="1" ht="49.5" customHeight="1">
      <c r="A1" s="598"/>
      <c r="B1" s="598"/>
      <c r="C1" s="598"/>
      <c r="D1" s="598"/>
      <c r="E1" s="598"/>
      <c r="F1" s="241"/>
      <c r="G1" s="241"/>
      <c r="H1" s="241"/>
    </row>
    <row r="2" spans="1:12" s="243" customFormat="1" ht="42" customHeight="1">
      <c r="A2" s="246"/>
      <c r="E2" s="246"/>
    </row>
    <row r="3" spans="1:12" ht="20.25" customHeight="1">
      <c r="A3" s="605" t="s">
        <v>103</v>
      </c>
      <c r="B3" s="605"/>
      <c r="D3" s="606" t="s">
        <v>104</v>
      </c>
      <c r="E3" s="606"/>
    </row>
    <row r="4" spans="1:12" ht="23.25" customHeight="1">
      <c r="A4" s="607" t="s">
        <v>105</v>
      </c>
      <c r="B4" s="607"/>
      <c r="D4" s="608" t="s">
        <v>106</v>
      </c>
      <c r="E4" s="608"/>
    </row>
    <row r="5" spans="1:12" ht="38.25" customHeight="1">
      <c r="A5" s="247" t="s">
        <v>107</v>
      </c>
      <c r="B5" s="248" t="s">
        <v>108</v>
      </c>
      <c r="D5" s="249" t="s">
        <v>109</v>
      </c>
      <c r="E5" s="250" t="s">
        <v>110</v>
      </c>
      <c r="J5" s="257"/>
      <c r="K5" s="258"/>
      <c r="L5" s="258"/>
    </row>
    <row r="6" spans="1:12" ht="36">
      <c r="A6" s="247" t="s">
        <v>111</v>
      </c>
      <c r="B6" s="248" t="s">
        <v>112</v>
      </c>
      <c r="D6" s="249" t="s">
        <v>113</v>
      </c>
      <c r="E6" s="250" t="s">
        <v>114</v>
      </c>
      <c r="J6" s="257"/>
      <c r="K6" s="258"/>
      <c r="L6" s="258"/>
    </row>
    <row r="7" spans="1:12" ht="36">
      <c r="A7" s="247" t="s">
        <v>115</v>
      </c>
      <c r="B7" s="248" t="s">
        <v>116</v>
      </c>
      <c r="D7" s="249" t="s">
        <v>79</v>
      </c>
      <c r="E7" s="250" t="s">
        <v>117</v>
      </c>
      <c r="J7" s="257"/>
      <c r="K7" s="258"/>
      <c r="L7" s="258"/>
    </row>
    <row r="8" spans="1:12" ht="36">
      <c r="A8" s="247" t="s">
        <v>118</v>
      </c>
      <c r="B8" s="248" t="s">
        <v>119</v>
      </c>
      <c r="D8" s="249" t="s">
        <v>120</v>
      </c>
      <c r="E8" s="250" t="s">
        <v>121</v>
      </c>
      <c r="J8" s="257"/>
      <c r="K8" s="258"/>
      <c r="L8" s="258"/>
    </row>
    <row r="9" spans="1:12" ht="47.25" customHeight="1">
      <c r="A9" s="603" t="s">
        <v>122</v>
      </c>
      <c r="B9" s="603"/>
      <c r="D9" s="604" t="s">
        <v>123</v>
      </c>
      <c r="E9" s="604"/>
    </row>
    <row r="11" spans="1:12" ht="29.25" customHeight="1">
      <c r="A11" s="251"/>
    </row>
    <row r="13" spans="1:12">
      <c r="A13" s="252"/>
    </row>
    <row r="14" spans="1:12">
      <c r="A14" s="253"/>
    </row>
    <row r="16" spans="1:12">
      <c r="A16" s="251"/>
    </row>
    <row r="18" spans="1:1">
      <c r="A18" s="254"/>
    </row>
    <row r="19" spans="1:1">
      <c r="A19" s="255"/>
    </row>
    <row r="20" spans="1:1">
      <c r="A20" s="251"/>
    </row>
    <row r="21" spans="1:1">
      <c r="A21" s="255"/>
    </row>
    <row r="22" spans="1:1">
      <c r="A22" s="251"/>
    </row>
    <row r="23" spans="1:1">
      <c r="A23" s="256"/>
    </row>
    <row r="24" spans="1:1">
      <c r="A24" s="251"/>
    </row>
    <row r="25" spans="1:1">
      <c r="A25" s="255"/>
    </row>
    <row r="26" spans="1:1">
      <c r="A26" s="251"/>
    </row>
    <row r="27" spans="1:1">
      <c r="A27" s="256"/>
    </row>
    <row r="28" spans="1:1">
      <c r="A28" s="251"/>
    </row>
    <row r="29" spans="1:1">
      <c r="A29" s="251"/>
    </row>
    <row r="30" spans="1:1">
      <c r="A30" s="255"/>
    </row>
    <row r="31" spans="1:1">
      <c r="A31" s="251"/>
    </row>
    <row r="32" spans="1:1">
      <c r="A32" s="251"/>
    </row>
    <row r="34" spans="1:11">
      <c r="A34" s="251"/>
    </row>
    <row r="35" spans="1:11" ht="24.75" customHeight="1"/>
    <row r="36" spans="1:11" ht="18.75" customHeight="1">
      <c r="A36" s="251"/>
    </row>
    <row r="37" spans="1:11">
      <c r="A37" s="255">
        <v>36</v>
      </c>
    </row>
    <row r="38" spans="1:11">
      <c r="A38" s="251"/>
    </row>
    <row r="39" spans="1:11">
      <c r="A39" s="251"/>
    </row>
    <row r="40" spans="1:11">
      <c r="A40" s="251"/>
      <c r="C40" s="245">
        <f>C13+C16+C18+C20+C22+C24+C26+C28+C29+C31+C32+C34+C36+C38+C39</f>
        <v>0</v>
      </c>
      <c r="D40" s="245">
        <f t="shared" ref="D40:K40" si="0">D13+D16+D18+D20+D22+D24+D26+D28+D29+D31+D32+D34+D36+D38+D39</f>
        <v>0</v>
      </c>
      <c r="E40" s="245">
        <f t="shared" si="0"/>
        <v>0</v>
      </c>
      <c r="F40" s="245">
        <f t="shared" si="0"/>
        <v>0</v>
      </c>
      <c r="G40" s="245">
        <f t="shared" si="0"/>
        <v>0</v>
      </c>
      <c r="H40" s="245">
        <f t="shared" si="0"/>
        <v>0</v>
      </c>
      <c r="I40" s="245">
        <f t="shared" si="0"/>
        <v>0</v>
      </c>
      <c r="J40" s="245">
        <f t="shared" si="0"/>
        <v>0</v>
      </c>
      <c r="K40" s="245">
        <f t="shared" si="0"/>
        <v>0</v>
      </c>
    </row>
    <row r="41" spans="1:11">
      <c r="A41" s="251"/>
    </row>
    <row r="42" spans="1:11">
      <c r="C42" s="245">
        <f>C13+C16+C18+C20+C22+C24+C26+C28+C29+C31+C32+C34+C36+C38+C39</f>
        <v>0</v>
      </c>
      <c r="D42" s="245">
        <f t="shared" ref="D42:K42" si="1">D13+D16+D18+D20+D22+D24+D26+D28+D29+D31+D32+D34+D36+D38+D39</f>
        <v>0</v>
      </c>
      <c r="E42" s="245">
        <f t="shared" si="1"/>
        <v>0</v>
      </c>
      <c r="F42" s="245">
        <f t="shared" si="1"/>
        <v>0</v>
      </c>
      <c r="G42" s="245">
        <f t="shared" si="1"/>
        <v>0</v>
      </c>
      <c r="H42" s="245">
        <f t="shared" si="1"/>
        <v>0</v>
      </c>
      <c r="I42" s="245">
        <f t="shared" si="1"/>
        <v>0</v>
      </c>
      <c r="J42" s="245">
        <f t="shared" si="1"/>
        <v>0</v>
      </c>
      <c r="K42" s="245">
        <f t="shared" si="1"/>
        <v>0</v>
      </c>
    </row>
    <row r="43" spans="1:11">
      <c r="A43" s="251"/>
    </row>
    <row r="44" spans="1:11">
      <c r="A44" s="251"/>
    </row>
    <row r="46" spans="1:11">
      <c r="A46" s="251"/>
    </row>
    <row r="47" spans="1:11">
      <c r="A47" s="251"/>
    </row>
    <row r="49" spans="1:1">
      <c r="A49" s="251"/>
    </row>
    <row r="50" spans="1:1">
      <c r="A50" s="251"/>
    </row>
    <row r="51" spans="1:1">
      <c r="A51" s="251"/>
    </row>
    <row r="53" spans="1:1">
      <c r="A53" s="251"/>
    </row>
    <row r="55" spans="1:1">
      <c r="A55" s="251"/>
    </row>
    <row r="56" spans="1:1">
      <c r="A56" s="251"/>
    </row>
    <row r="57" spans="1:1">
      <c r="A57" s="251"/>
    </row>
    <row r="59" spans="1:1">
      <c r="A59" s="251"/>
    </row>
    <row r="60" spans="1:1">
      <c r="A60" s="251"/>
    </row>
    <row r="61" spans="1:1">
      <c r="A61" s="251"/>
    </row>
    <row r="62" spans="1:1">
      <c r="A62" s="251"/>
    </row>
    <row r="63" spans="1:1">
      <c r="A63" s="251"/>
    </row>
    <row r="65" spans="1:1">
      <c r="A65" s="251"/>
    </row>
    <row r="67" spans="1:1">
      <c r="A67" s="251"/>
    </row>
    <row r="69" spans="1:1">
      <c r="A69" s="251"/>
    </row>
    <row r="71" spans="1:1">
      <c r="A71" s="251"/>
    </row>
    <row r="72" spans="1:1">
      <c r="A72" s="251"/>
    </row>
    <row r="74" spans="1:1">
      <c r="A74" s="251"/>
    </row>
    <row r="77" spans="1:1">
      <c r="A77" s="251"/>
    </row>
    <row r="79" spans="1:1" ht="24" customHeight="1"/>
    <row r="81" spans="3:14">
      <c r="C81" s="237">
        <f t="shared" ref="C81:H81" si="2">C13+C14+C16+C19+C20+C21+C22+C23+C25+C27+C29+C30+C32+C34+C36+C38+C40+C41+C43+C44+C46+C47+C49+C50+C51+C53+C55+C56+C57+C59+C60+C61+C62+C63+C65+C67+C69+C71+C72+C74+C77</f>
        <v>0</v>
      </c>
      <c r="D81" s="237">
        <f t="shared" si="2"/>
        <v>0</v>
      </c>
      <c r="E81" s="237">
        <f t="shared" si="2"/>
        <v>0</v>
      </c>
      <c r="F81" s="237">
        <f t="shared" si="2"/>
        <v>0</v>
      </c>
      <c r="G81" s="237">
        <f t="shared" si="2"/>
        <v>0</v>
      </c>
      <c r="H81" s="237">
        <f t="shared" si="2"/>
        <v>0</v>
      </c>
      <c r="I81" s="237"/>
      <c r="J81" s="237"/>
      <c r="K81" s="237"/>
      <c r="L81" s="237"/>
      <c r="M81" s="237"/>
      <c r="N81" s="237"/>
    </row>
    <row r="82" spans="3:14">
      <c r="C82" s="237"/>
      <c r="D82" s="237"/>
      <c r="E82" s="237"/>
      <c r="F82" s="237"/>
      <c r="G82" s="237"/>
      <c r="H82" s="237"/>
      <c r="I82" s="237"/>
      <c r="J82" s="237"/>
      <c r="K82" s="237"/>
      <c r="L82" s="237"/>
      <c r="M82" s="237"/>
      <c r="N82" s="237"/>
    </row>
  </sheetData>
  <mergeCells count="7">
    <mergeCell ref="A9:B9"/>
    <mergeCell ref="D9:E9"/>
    <mergeCell ref="A1:E1"/>
    <mergeCell ref="A3:B3"/>
    <mergeCell ref="D3:E3"/>
    <mergeCell ref="A4:B4"/>
    <mergeCell ref="D4:E4"/>
  </mergeCells>
  <printOptions horizontalCentered="1"/>
  <pageMargins left="0" right="0" top="0.39305555555555599" bottom="0" header="0.31458333333333299" footer="0.31458333333333299"/>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H122"/>
  <sheetViews>
    <sheetView view="pageBreakPreview" zoomScaleNormal="100" zoomScaleSheetLayoutView="100" workbookViewId="0">
      <selection activeCell="H9" sqref="H9"/>
    </sheetView>
  </sheetViews>
  <sheetFormatPr defaultColWidth="8.88671875" defaultRowHeight="23.25"/>
  <cols>
    <col min="1" max="1" width="14.5546875" style="239" customWidth="1"/>
    <col min="2" max="2" width="42.77734375" style="239" customWidth="1"/>
    <col min="3" max="3" width="3.6640625" style="240" customWidth="1"/>
    <col min="4" max="4" width="42.77734375" style="240" customWidth="1"/>
    <col min="5" max="5" width="13.77734375" style="240" customWidth="1"/>
    <col min="6" max="7" width="8.88671875" style="240"/>
    <col min="8" max="8" width="48.5546875" style="240" customWidth="1"/>
    <col min="9" max="16384" width="8.88671875" style="240"/>
  </cols>
  <sheetData>
    <row r="1" spans="1:8" s="237" customFormat="1" ht="68.25" customHeight="1">
      <c r="A1" s="598"/>
      <c r="B1" s="598"/>
      <c r="C1" s="598"/>
      <c r="D1" s="598"/>
      <c r="E1" s="598"/>
      <c r="F1" s="241"/>
      <c r="G1" s="241"/>
      <c r="H1" s="241"/>
    </row>
    <row r="2" spans="1:8">
      <c r="A2" s="621" t="s">
        <v>124</v>
      </c>
      <c r="B2" s="621"/>
      <c r="D2" s="622" t="s">
        <v>125</v>
      </c>
      <c r="E2" s="622"/>
    </row>
    <row r="3" spans="1:8" s="238" customFormat="1" ht="20.25">
      <c r="A3" s="611" t="s">
        <v>126</v>
      </c>
      <c r="B3" s="611"/>
      <c r="D3" s="623" t="s">
        <v>127</v>
      </c>
      <c r="E3" s="623"/>
    </row>
    <row r="4" spans="1:8" s="238" customFormat="1" ht="95.25" customHeight="1">
      <c r="A4" s="619" t="s">
        <v>128</v>
      </c>
      <c r="B4" s="619"/>
      <c r="D4" s="610" t="s">
        <v>106</v>
      </c>
      <c r="E4" s="610"/>
    </row>
    <row r="5" spans="1:8" s="238" customFormat="1" ht="23.25" customHeight="1">
      <c r="A5" s="611" t="s">
        <v>129</v>
      </c>
      <c r="B5" s="611"/>
      <c r="D5" s="612" t="s">
        <v>130</v>
      </c>
      <c r="E5" s="612"/>
    </row>
    <row r="6" spans="1:8" s="238" customFormat="1" ht="80.25" customHeight="1">
      <c r="A6" s="619" t="s">
        <v>131</v>
      </c>
      <c r="B6" s="619"/>
      <c r="D6" s="610" t="s">
        <v>132</v>
      </c>
      <c r="E6" s="610"/>
    </row>
    <row r="7" spans="1:8" s="238" customFormat="1" ht="23.25" customHeight="1">
      <c r="A7" s="615" t="s">
        <v>133</v>
      </c>
      <c r="B7" s="615"/>
      <c r="D7" s="616" t="s">
        <v>134</v>
      </c>
      <c r="E7" s="618"/>
    </row>
    <row r="8" spans="1:8" s="238" customFormat="1" ht="36.75" customHeight="1">
      <c r="A8" s="619" t="s">
        <v>135</v>
      </c>
      <c r="B8" s="619"/>
      <c r="D8" s="610" t="s">
        <v>136</v>
      </c>
      <c r="E8" s="610"/>
    </row>
    <row r="9" spans="1:8" s="238" customFormat="1" ht="23.25" customHeight="1">
      <c r="A9" s="615" t="s">
        <v>137</v>
      </c>
      <c r="B9" s="615"/>
      <c r="D9" s="616" t="s">
        <v>138</v>
      </c>
      <c r="E9" s="616"/>
    </row>
    <row r="10" spans="1:8" s="238" customFormat="1" ht="75.75" customHeight="1">
      <c r="A10" s="619" t="s">
        <v>139</v>
      </c>
      <c r="B10" s="619"/>
      <c r="D10" s="610" t="s">
        <v>140</v>
      </c>
      <c r="E10" s="610"/>
    </row>
    <row r="11" spans="1:8" s="238" customFormat="1" ht="23.25" customHeight="1">
      <c r="A11" s="615" t="s">
        <v>141</v>
      </c>
      <c r="B11" s="615"/>
      <c r="D11" s="616" t="s">
        <v>142</v>
      </c>
      <c r="E11" s="616"/>
    </row>
    <row r="12" spans="1:8" s="238" customFormat="1" ht="122.25" customHeight="1">
      <c r="A12" s="619" t="s">
        <v>143</v>
      </c>
      <c r="B12" s="619"/>
      <c r="D12" s="610" t="s">
        <v>144</v>
      </c>
      <c r="E12" s="610"/>
    </row>
    <row r="13" spans="1:8" s="238" customFormat="1" ht="23.25" customHeight="1">
      <c r="A13" s="615" t="s">
        <v>145</v>
      </c>
      <c r="B13" s="615"/>
      <c r="D13" s="616" t="s">
        <v>146</v>
      </c>
      <c r="E13" s="616"/>
    </row>
    <row r="14" spans="1:8" s="238" customFormat="1" ht="104.25" customHeight="1">
      <c r="A14" s="619" t="s">
        <v>147</v>
      </c>
      <c r="B14" s="619"/>
      <c r="D14" s="610" t="s">
        <v>148</v>
      </c>
      <c r="E14" s="610"/>
    </row>
    <row r="15" spans="1:8" s="238" customFormat="1" ht="23.25" customHeight="1">
      <c r="A15" s="615" t="s">
        <v>149</v>
      </c>
      <c r="B15" s="615"/>
      <c r="D15" s="616" t="s">
        <v>150</v>
      </c>
      <c r="E15" s="618"/>
    </row>
    <row r="16" spans="1:8" s="238" customFormat="1" ht="21.75" customHeight="1">
      <c r="A16" s="609" t="s">
        <v>151</v>
      </c>
      <c r="B16" s="609"/>
      <c r="D16" s="610" t="s">
        <v>152</v>
      </c>
      <c r="E16" s="610"/>
    </row>
    <row r="17" spans="1:5" s="238" customFormat="1" ht="60.75" customHeight="1">
      <c r="A17" s="609" t="s">
        <v>153</v>
      </c>
      <c r="B17" s="609"/>
      <c r="D17" s="610" t="s">
        <v>154</v>
      </c>
      <c r="E17" s="610"/>
    </row>
    <row r="18" spans="1:5" s="238" customFormat="1" ht="36.75" customHeight="1">
      <c r="A18" s="609" t="s">
        <v>155</v>
      </c>
      <c r="B18" s="609"/>
      <c r="D18" s="620" t="s">
        <v>156</v>
      </c>
      <c r="E18" s="610"/>
    </row>
    <row r="19" spans="1:5" s="238" customFormat="1" ht="42.75" customHeight="1">
      <c r="A19" s="609" t="s">
        <v>157</v>
      </c>
      <c r="B19" s="609"/>
      <c r="D19" s="610" t="s">
        <v>158</v>
      </c>
      <c r="E19" s="610"/>
    </row>
    <row r="20" spans="1:5" s="238" customFormat="1" ht="67.5" customHeight="1">
      <c r="A20" s="609" t="s">
        <v>159</v>
      </c>
      <c r="B20" s="609"/>
      <c r="D20" s="610" t="s">
        <v>160</v>
      </c>
      <c r="E20" s="610"/>
    </row>
    <row r="21" spans="1:5" s="238" customFormat="1" ht="35.25" customHeight="1">
      <c r="A21" s="609" t="s">
        <v>161</v>
      </c>
      <c r="B21" s="609"/>
      <c r="D21" s="610" t="s">
        <v>162</v>
      </c>
      <c r="E21" s="610"/>
    </row>
    <row r="22" spans="1:5" s="238" customFormat="1" ht="68.25" customHeight="1">
      <c r="A22" s="609" t="s">
        <v>163</v>
      </c>
      <c r="B22" s="609"/>
      <c r="D22" s="610" t="s">
        <v>164</v>
      </c>
      <c r="E22" s="610"/>
    </row>
    <row r="23" spans="1:5" s="238" customFormat="1" ht="23.25" customHeight="1">
      <c r="A23" s="615" t="s">
        <v>165</v>
      </c>
      <c r="B23" s="615"/>
      <c r="D23" s="616" t="s">
        <v>166</v>
      </c>
      <c r="E23" s="618"/>
    </row>
    <row r="24" spans="1:5" s="238" customFormat="1" ht="125.25" customHeight="1">
      <c r="A24" s="619" t="s">
        <v>167</v>
      </c>
      <c r="B24" s="619"/>
      <c r="D24" s="610" t="s">
        <v>168</v>
      </c>
      <c r="E24" s="610"/>
    </row>
    <row r="25" spans="1:5" s="238" customFormat="1" ht="23.25" customHeight="1">
      <c r="A25" s="615" t="s">
        <v>169</v>
      </c>
      <c r="B25" s="615"/>
      <c r="D25" s="616" t="s">
        <v>170</v>
      </c>
      <c r="E25" s="616"/>
    </row>
    <row r="26" spans="1:5" s="238" customFormat="1" ht="78.75" customHeight="1">
      <c r="A26" s="609" t="s">
        <v>171</v>
      </c>
      <c r="B26" s="609"/>
      <c r="D26" s="610" t="s">
        <v>172</v>
      </c>
      <c r="E26" s="610"/>
    </row>
    <row r="27" spans="1:5" s="238" customFormat="1" ht="23.25" customHeight="1">
      <c r="A27" s="615" t="s">
        <v>173</v>
      </c>
      <c r="B27" s="615"/>
      <c r="D27" s="616" t="s">
        <v>174</v>
      </c>
      <c r="E27" s="616"/>
    </row>
    <row r="28" spans="1:5" s="238" customFormat="1" ht="88.5" customHeight="1">
      <c r="A28" s="609" t="s">
        <v>175</v>
      </c>
      <c r="B28" s="609"/>
      <c r="D28" s="610" t="s">
        <v>176</v>
      </c>
      <c r="E28" s="610"/>
    </row>
    <row r="29" spans="1:5" s="238" customFormat="1" ht="22.5" customHeight="1">
      <c r="A29" s="615" t="s">
        <v>177</v>
      </c>
      <c r="B29" s="615"/>
      <c r="D29" s="616" t="s">
        <v>178</v>
      </c>
      <c r="E29" s="616"/>
    </row>
    <row r="30" spans="1:5" s="238" customFormat="1" ht="42" customHeight="1">
      <c r="A30" s="609" t="s">
        <v>179</v>
      </c>
      <c r="B30" s="609"/>
      <c r="D30" s="610" t="s">
        <v>180</v>
      </c>
      <c r="E30" s="610"/>
    </row>
    <row r="31" spans="1:5" s="238" customFormat="1" ht="23.25" customHeight="1">
      <c r="A31" s="611" t="s">
        <v>181</v>
      </c>
      <c r="B31" s="611"/>
      <c r="D31" s="612" t="s">
        <v>182</v>
      </c>
      <c r="E31" s="612"/>
    </row>
    <row r="32" spans="1:5" s="238" customFormat="1" ht="34.5" customHeight="1">
      <c r="A32" s="609" t="s">
        <v>183</v>
      </c>
      <c r="B32" s="609"/>
      <c r="D32" s="617" t="s">
        <v>184</v>
      </c>
      <c r="E32" s="617"/>
    </row>
    <row r="33" spans="1:5" s="238" customFormat="1" ht="23.25" customHeight="1">
      <c r="A33" s="615" t="s">
        <v>185</v>
      </c>
      <c r="B33" s="615"/>
      <c r="D33" s="616" t="s">
        <v>186</v>
      </c>
      <c r="E33" s="616"/>
    </row>
    <row r="34" spans="1:5" s="238" customFormat="1" ht="103.5" customHeight="1">
      <c r="A34" s="609" t="s">
        <v>187</v>
      </c>
      <c r="B34" s="609"/>
      <c r="D34" s="610" t="s">
        <v>188</v>
      </c>
      <c r="E34" s="610"/>
    </row>
    <row r="35" spans="1:5" s="238" customFormat="1" ht="23.25" customHeight="1">
      <c r="A35" s="615" t="s">
        <v>189</v>
      </c>
      <c r="B35" s="615"/>
      <c r="D35" s="616" t="s">
        <v>190</v>
      </c>
      <c r="E35" s="616"/>
    </row>
    <row r="36" spans="1:5" s="238" customFormat="1" ht="130.5" customHeight="1">
      <c r="A36" s="609" t="s">
        <v>191</v>
      </c>
      <c r="B36" s="609"/>
      <c r="D36" s="610" t="s">
        <v>192</v>
      </c>
      <c r="E36" s="610"/>
    </row>
    <row r="37" spans="1:5" s="238" customFormat="1" ht="23.25" customHeight="1">
      <c r="A37" s="615" t="s">
        <v>193</v>
      </c>
      <c r="B37" s="615"/>
      <c r="D37" s="616" t="s">
        <v>194</v>
      </c>
      <c r="E37" s="616"/>
    </row>
    <row r="38" spans="1:5" s="238" customFormat="1" ht="47.25" customHeight="1">
      <c r="A38" s="609" t="s">
        <v>195</v>
      </c>
      <c r="B38" s="609"/>
      <c r="D38" s="610" t="s">
        <v>196</v>
      </c>
      <c r="E38" s="610"/>
    </row>
    <row r="39" spans="1:5" s="238" customFormat="1" ht="23.25" customHeight="1">
      <c r="A39" s="615" t="s">
        <v>197</v>
      </c>
      <c r="B39" s="615"/>
      <c r="D39" s="616" t="s">
        <v>198</v>
      </c>
      <c r="E39" s="616"/>
    </row>
    <row r="40" spans="1:5" s="238" customFormat="1" ht="100.5" customHeight="1">
      <c r="A40" s="609" t="s">
        <v>199</v>
      </c>
      <c r="B40" s="609"/>
      <c r="D40" s="610" t="s">
        <v>200</v>
      </c>
      <c r="E40" s="610"/>
    </row>
    <row r="41" spans="1:5" s="238" customFormat="1" ht="23.25" customHeight="1">
      <c r="A41" s="611" t="s">
        <v>201</v>
      </c>
      <c r="B41" s="611"/>
      <c r="D41" s="612" t="s">
        <v>202</v>
      </c>
      <c r="E41" s="612"/>
    </row>
    <row r="42" spans="1:5" s="238" customFormat="1" ht="57.75" customHeight="1">
      <c r="A42" s="609" t="s">
        <v>203</v>
      </c>
      <c r="B42" s="609"/>
      <c r="D42" s="610" t="s">
        <v>204</v>
      </c>
      <c r="E42" s="610"/>
    </row>
    <row r="43" spans="1:5" s="238" customFormat="1" ht="23.25" customHeight="1">
      <c r="A43" s="611" t="s">
        <v>205</v>
      </c>
      <c r="B43" s="611"/>
      <c r="D43" s="612" t="s">
        <v>206</v>
      </c>
      <c r="E43" s="612"/>
    </row>
    <row r="44" spans="1:5" s="238" customFormat="1" ht="105.75" customHeight="1">
      <c r="A44" s="609" t="s">
        <v>207</v>
      </c>
      <c r="B44" s="609"/>
      <c r="D44" s="610" t="s">
        <v>208</v>
      </c>
      <c r="E44" s="610"/>
    </row>
    <row r="45" spans="1:5" s="238" customFormat="1" ht="23.25" customHeight="1">
      <c r="A45" s="615" t="s">
        <v>209</v>
      </c>
      <c r="B45" s="615"/>
      <c r="D45" s="616" t="s">
        <v>210</v>
      </c>
      <c r="E45" s="616"/>
    </row>
    <row r="46" spans="1:5" s="238" customFormat="1" ht="21.75" customHeight="1">
      <c r="A46" s="609" t="s">
        <v>211</v>
      </c>
      <c r="B46" s="609"/>
      <c r="D46" s="610" t="s">
        <v>212</v>
      </c>
      <c r="E46" s="610"/>
    </row>
    <row r="47" spans="1:5" s="238" customFormat="1" ht="23.25" customHeight="1">
      <c r="A47" s="615" t="s">
        <v>213</v>
      </c>
      <c r="B47" s="615"/>
      <c r="D47" s="616" t="s">
        <v>214</v>
      </c>
      <c r="E47" s="616"/>
    </row>
    <row r="48" spans="1:5" s="238" customFormat="1" ht="88.5" customHeight="1">
      <c r="A48" s="609" t="s">
        <v>215</v>
      </c>
      <c r="B48" s="609"/>
      <c r="D48" s="610" t="s">
        <v>216</v>
      </c>
      <c r="E48" s="610"/>
    </row>
    <row r="49" spans="1:5" s="238" customFormat="1" ht="23.25" customHeight="1">
      <c r="A49" s="615" t="s">
        <v>217</v>
      </c>
      <c r="B49" s="615"/>
      <c r="D49" s="616" t="s">
        <v>218</v>
      </c>
      <c r="E49" s="616"/>
    </row>
    <row r="50" spans="1:5" s="238" customFormat="1" ht="60.75" customHeight="1">
      <c r="A50" s="609" t="s">
        <v>219</v>
      </c>
      <c r="B50" s="609"/>
      <c r="D50" s="610" t="s">
        <v>220</v>
      </c>
      <c r="E50" s="610"/>
    </row>
    <row r="51" spans="1:5" s="238" customFormat="1" ht="23.25" customHeight="1">
      <c r="A51" s="615" t="s">
        <v>221</v>
      </c>
      <c r="B51" s="615"/>
      <c r="D51" s="616" t="s">
        <v>222</v>
      </c>
      <c r="E51" s="616"/>
    </row>
    <row r="52" spans="1:5" s="238" customFormat="1" ht="41.25" customHeight="1">
      <c r="A52" s="609" t="s">
        <v>223</v>
      </c>
      <c r="B52" s="609"/>
      <c r="D52" s="610" t="s">
        <v>224</v>
      </c>
      <c r="E52" s="610"/>
    </row>
    <row r="53" spans="1:5" s="238" customFormat="1" ht="23.25" customHeight="1">
      <c r="A53" s="615" t="s">
        <v>225</v>
      </c>
      <c r="B53" s="615"/>
      <c r="D53" s="616" t="s">
        <v>226</v>
      </c>
      <c r="E53" s="616"/>
    </row>
    <row r="54" spans="1:5" s="238" customFormat="1" ht="114" customHeight="1">
      <c r="A54" s="609" t="s">
        <v>227</v>
      </c>
      <c r="B54" s="609"/>
      <c r="D54" s="610" t="s">
        <v>228</v>
      </c>
      <c r="E54" s="610"/>
    </row>
    <row r="55" spans="1:5" s="238" customFormat="1" ht="23.25" customHeight="1">
      <c r="A55" s="611" t="s">
        <v>229</v>
      </c>
      <c r="B55" s="611"/>
      <c r="D55" s="612" t="s">
        <v>230</v>
      </c>
      <c r="E55" s="612"/>
    </row>
    <row r="56" spans="1:5" s="238" customFormat="1" ht="23.25" customHeight="1">
      <c r="A56" s="615" t="s">
        <v>231</v>
      </c>
      <c r="B56" s="615"/>
      <c r="D56" s="616" t="s">
        <v>232</v>
      </c>
      <c r="E56" s="616"/>
    </row>
    <row r="57" spans="1:5" s="238" customFormat="1" ht="204.75" customHeight="1">
      <c r="A57" s="609" t="s">
        <v>233</v>
      </c>
      <c r="B57" s="609"/>
      <c r="D57" s="610" t="s">
        <v>234</v>
      </c>
      <c r="E57" s="610"/>
    </row>
    <row r="58" spans="1:5" s="238" customFormat="1" ht="23.25" customHeight="1">
      <c r="A58" s="615" t="s">
        <v>235</v>
      </c>
      <c r="B58" s="615"/>
      <c r="D58" s="616" t="s">
        <v>236</v>
      </c>
      <c r="E58" s="616"/>
    </row>
    <row r="59" spans="1:5" s="238" customFormat="1" ht="207" customHeight="1">
      <c r="A59" s="609" t="s">
        <v>237</v>
      </c>
      <c r="B59" s="609"/>
      <c r="D59" s="610" t="s">
        <v>238</v>
      </c>
      <c r="E59" s="610"/>
    </row>
    <row r="60" spans="1:5" s="238" customFormat="1" ht="23.25" customHeight="1">
      <c r="A60" s="611" t="s">
        <v>239</v>
      </c>
      <c r="B60" s="611"/>
      <c r="D60" s="612" t="s">
        <v>240</v>
      </c>
      <c r="E60" s="612"/>
    </row>
    <row r="61" spans="1:5" s="238" customFormat="1" ht="58.5" customHeight="1">
      <c r="A61" s="609" t="s">
        <v>241</v>
      </c>
      <c r="B61" s="609"/>
      <c r="D61" s="610" t="s">
        <v>242</v>
      </c>
      <c r="E61" s="610"/>
    </row>
    <row r="62" spans="1:5" s="238" customFormat="1" ht="23.25" customHeight="1">
      <c r="A62" s="611" t="s">
        <v>243</v>
      </c>
      <c r="B62" s="611"/>
      <c r="D62" s="612" t="s">
        <v>244</v>
      </c>
      <c r="E62" s="612"/>
    </row>
    <row r="63" spans="1:5" s="238" customFormat="1" ht="76.5" customHeight="1">
      <c r="A63" s="609" t="s">
        <v>245</v>
      </c>
      <c r="B63" s="609"/>
      <c r="D63" s="610" t="s">
        <v>246</v>
      </c>
      <c r="E63" s="610"/>
    </row>
    <row r="64" spans="1:5" s="238" customFormat="1" ht="23.25" customHeight="1">
      <c r="A64" s="611" t="s">
        <v>247</v>
      </c>
      <c r="B64" s="611"/>
      <c r="D64" s="612" t="s">
        <v>248</v>
      </c>
      <c r="E64" s="612"/>
    </row>
    <row r="65" spans="1:5" s="238" customFormat="1" ht="59.25" customHeight="1">
      <c r="A65" s="609" t="s">
        <v>249</v>
      </c>
      <c r="B65" s="609"/>
      <c r="D65" s="610" t="s">
        <v>250</v>
      </c>
      <c r="E65" s="610"/>
    </row>
    <row r="66" spans="1:5" s="238" customFormat="1" ht="23.25" customHeight="1">
      <c r="A66" s="611" t="s">
        <v>251</v>
      </c>
      <c r="B66" s="611"/>
      <c r="D66" s="612" t="s">
        <v>252</v>
      </c>
      <c r="E66" s="612"/>
    </row>
    <row r="67" spans="1:5" s="238" customFormat="1" ht="43.5" customHeight="1">
      <c r="A67" s="609" t="s">
        <v>253</v>
      </c>
      <c r="B67" s="609"/>
      <c r="D67" s="610" t="s">
        <v>254</v>
      </c>
      <c r="E67" s="610"/>
    </row>
    <row r="68" spans="1:5" s="238" customFormat="1" ht="23.25" customHeight="1">
      <c r="A68" s="611" t="s">
        <v>255</v>
      </c>
      <c r="B68" s="611"/>
      <c r="D68" s="612" t="s">
        <v>256</v>
      </c>
      <c r="E68" s="612"/>
    </row>
    <row r="69" spans="1:5" s="238" customFormat="1" ht="60" customHeight="1">
      <c r="A69" s="609" t="s">
        <v>257</v>
      </c>
      <c r="B69" s="609"/>
      <c r="D69" s="610" t="s">
        <v>258</v>
      </c>
      <c r="E69" s="610"/>
    </row>
    <row r="70" spans="1:5" s="238" customFormat="1" ht="23.25" customHeight="1">
      <c r="A70" s="611" t="s">
        <v>259</v>
      </c>
      <c r="B70" s="611"/>
      <c r="D70" s="613" t="s">
        <v>260</v>
      </c>
      <c r="E70" s="614"/>
    </row>
    <row r="71" spans="1:5" s="238" customFormat="1" ht="78" customHeight="1">
      <c r="A71" s="609" t="s">
        <v>261</v>
      </c>
      <c r="B71" s="609"/>
      <c r="D71" s="610" t="s">
        <v>262</v>
      </c>
      <c r="E71" s="610"/>
    </row>
    <row r="72" spans="1:5" s="238" customFormat="1" ht="23.25" customHeight="1">
      <c r="A72" s="611" t="s">
        <v>263</v>
      </c>
      <c r="B72" s="611"/>
      <c r="D72" s="612" t="s">
        <v>264</v>
      </c>
      <c r="E72" s="612"/>
    </row>
    <row r="73" spans="1:5" s="238" customFormat="1" ht="134.25" customHeight="1">
      <c r="A73" s="609" t="s">
        <v>265</v>
      </c>
      <c r="B73" s="609"/>
      <c r="D73" s="610" t="s">
        <v>266</v>
      </c>
      <c r="E73" s="610"/>
    </row>
    <row r="74" spans="1:5" s="238" customFormat="1" ht="23.25" customHeight="1">
      <c r="A74" s="611" t="s">
        <v>267</v>
      </c>
      <c r="B74" s="611"/>
      <c r="D74" s="612" t="s">
        <v>268</v>
      </c>
      <c r="E74" s="612"/>
    </row>
    <row r="75" spans="1:5" s="238" customFormat="1" ht="74.25" customHeight="1">
      <c r="A75" s="609" t="s">
        <v>269</v>
      </c>
      <c r="B75" s="609"/>
      <c r="D75" s="610" t="s">
        <v>270</v>
      </c>
      <c r="E75" s="610"/>
    </row>
    <row r="76" spans="1:5" s="238" customFormat="1" ht="23.25" customHeight="1">
      <c r="A76" s="611" t="s">
        <v>271</v>
      </c>
      <c r="B76" s="611"/>
      <c r="D76" s="612" t="s">
        <v>272</v>
      </c>
      <c r="E76" s="612"/>
    </row>
    <row r="77" spans="1:5" s="238" customFormat="1" ht="148.5" customHeight="1">
      <c r="A77" s="609" t="s">
        <v>273</v>
      </c>
      <c r="B77" s="609"/>
      <c r="D77" s="610" t="s">
        <v>274</v>
      </c>
      <c r="E77" s="610"/>
    </row>
    <row r="78" spans="1:5" s="238" customFormat="1" ht="23.25" customHeight="1">
      <c r="A78" s="611" t="s">
        <v>275</v>
      </c>
      <c r="B78" s="611"/>
      <c r="D78" s="612" t="s">
        <v>276</v>
      </c>
      <c r="E78" s="612"/>
    </row>
    <row r="79" spans="1:5" s="238" customFormat="1" ht="59.25" customHeight="1">
      <c r="A79" s="609" t="s">
        <v>277</v>
      </c>
      <c r="B79" s="609"/>
      <c r="D79" s="610" t="s">
        <v>278</v>
      </c>
      <c r="E79" s="610"/>
    </row>
    <row r="80" spans="1:5" s="238" customFormat="1" ht="20.25">
      <c r="A80" s="611" t="s">
        <v>279</v>
      </c>
      <c r="B80" s="611"/>
      <c r="D80" s="612" t="s">
        <v>280</v>
      </c>
      <c r="E80" s="612"/>
    </row>
    <row r="81" spans="1:5" s="238" customFormat="1" ht="132.75" customHeight="1">
      <c r="A81" s="609" t="s">
        <v>281</v>
      </c>
      <c r="B81" s="609"/>
      <c r="D81" s="610" t="s">
        <v>282</v>
      </c>
      <c r="E81" s="610"/>
    </row>
    <row r="82" spans="1:5" s="238" customFormat="1" ht="20.25">
      <c r="A82" s="611" t="s">
        <v>283</v>
      </c>
      <c r="B82" s="611"/>
      <c r="D82" s="612" t="s">
        <v>284</v>
      </c>
      <c r="E82" s="612"/>
    </row>
    <row r="83" spans="1:5" s="238" customFormat="1" ht="45" customHeight="1">
      <c r="A83" s="609" t="s">
        <v>285</v>
      </c>
      <c r="B83" s="609"/>
      <c r="D83" s="610" t="s">
        <v>286</v>
      </c>
      <c r="E83" s="610"/>
    </row>
    <row r="84" spans="1:5">
      <c r="D84" s="242"/>
      <c r="E84" s="242"/>
    </row>
    <row r="85" spans="1:5">
      <c r="D85" s="242"/>
      <c r="E85" s="242"/>
    </row>
    <row r="86" spans="1:5">
      <c r="D86" s="242"/>
      <c r="E86" s="242"/>
    </row>
    <row r="87" spans="1:5">
      <c r="D87" s="242"/>
      <c r="E87" s="242"/>
    </row>
    <row r="88" spans="1:5">
      <c r="D88" s="242"/>
      <c r="E88" s="242"/>
    </row>
    <row r="89" spans="1:5">
      <c r="D89" s="242"/>
      <c r="E89" s="242"/>
    </row>
    <row r="90" spans="1:5">
      <c r="D90" s="242"/>
      <c r="E90" s="242"/>
    </row>
    <row r="91" spans="1:5">
      <c r="D91" s="242"/>
      <c r="E91" s="242"/>
    </row>
    <row r="92" spans="1:5">
      <c r="D92" s="242"/>
      <c r="E92" s="242"/>
    </row>
    <row r="93" spans="1:5">
      <c r="D93" s="242"/>
      <c r="E93" s="242"/>
    </row>
    <row r="94" spans="1:5">
      <c r="D94" s="242"/>
      <c r="E94" s="242"/>
    </row>
    <row r="95" spans="1:5" ht="14.25">
      <c r="A95" s="240"/>
      <c r="B95" s="240"/>
      <c r="D95" s="242"/>
      <c r="E95" s="242"/>
    </row>
    <row r="96" spans="1:5" ht="14.25">
      <c r="A96" s="240"/>
      <c r="B96" s="240"/>
      <c r="D96" s="242"/>
      <c r="E96" s="242"/>
    </row>
    <row r="97" spans="1:5" ht="14.25">
      <c r="A97" s="240"/>
      <c r="B97" s="240"/>
      <c r="D97" s="242"/>
      <c r="E97" s="242"/>
    </row>
    <row r="98" spans="1:5" ht="14.25">
      <c r="A98" s="240"/>
      <c r="B98" s="240"/>
      <c r="D98" s="242"/>
      <c r="E98" s="242"/>
    </row>
    <row r="99" spans="1:5" ht="14.25">
      <c r="A99" s="240"/>
      <c r="B99" s="240"/>
      <c r="D99" s="242"/>
      <c r="E99" s="242"/>
    </row>
    <row r="100" spans="1:5" ht="14.25">
      <c r="A100" s="240"/>
      <c r="B100" s="240"/>
      <c r="D100" s="242"/>
      <c r="E100" s="242"/>
    </row>
    <row r="101" spans="1:5" ht="14.25">
      <c r="A101" s="240"/>
      <c r="B101" s="240"/>
      <c r="D101" s="242"/>
      <c r="E101" s="242"/>
    </row>
    <row r="102" spans="1:5" ht="14.25">
      <c r="A102" s="240"/>
      <c r="B102" s="240"/>
      <c r="D102" s="242"/>
      <c r="E102" s="242"/>
    </row>
    <row r="103" spans="1:5" ht="14.25">
      <c r="A103" s="240"/>
      <c r="B103" s="240"/>
      <c r="D103" s="242"/>
      <c r="E103" s="242"/>
    </row>
    <row r="104" spans="1:5" ht="14.25">
      <c r="A104" s="240"/>
      <c r="B104" s="240"/>
      <c r="D104" s="242"/>
      <c r="E104" s="242"/>
    </row>
    <row r="105" spans="1:5" ht="14.25">
      <c r="A105" s="240"/>
      <c r="B105" s="240"/>
      <c r="D105" s="242"/>
      <c r="E105" s="242"/>
    </row>
    <row r="106" spans="1:5" ht="14.25">
      <c r="A106" s="240"/>
      <c r="B106" s="240"/>
      <c r="D106" s="242"/>
      <c r="E106" s="242"/>
    </row>
    <row r="107" spans="1:5" ht="14.25">
      <c r="A107" s="240"/>
      <c r="B107" s="240"/>
      <c r="D107" s="242"/>
      <c r="E107" s="242"/>
    </row>
    <row r="108" spans="1:5" ht="14.25">
      <c r="A108" s="240"/>
      <c r="B108" s="240"/>
      <c r="D108" s="242"/>
      <c r="E108" s="242"/>
    </row>
    <row r="109" spans="1:5" ht="14.25">
      <c r="A109" s="240"/>
      <c r="B109" s="240"/>
      <c r="D109" s="242"/>
      <c r="E109" s="242"/>
    </row>
    <row r="110" spans="1:5" ht="14.25">
      <c r="A110" s="240"/>
      <c r="B110" s="240"/>
      <c r="D110" s="242"/>
      <c r="E110" s="242"/>
    </row>
    <row r="111" spans="1:5" ht="14.25">
      <c r="A111" s="240"/>
      <c r="B111" s="240"/>
      <c r="D111" s="242"/>
      <c r="E111" s="242"/>
    </row>
    <row r="112" spans="1:5" ht="14.25">
      <c r="A112" s="240"/>
      <c r="B112" s="240"/>
      <c r="D112" s="242"/>
      <c r="E112" s="242"/>
    </row>
    <row r="113" spans="1:5" ht="14.25">
      <c r="A113" s="240"/>
      <c r="B113" s="240"/>
      <c r="D113" s="242"/>
      <c r="E113" s="242"/>
    </row>
    <row r="114" spans="1:5" ht="14.25">
      <c r="A114" s="240"/>
      <c r="B114" s="240"/>
      <c r="D114" s="242"/>
      <c r="E114" s="242"/>
    </row>
    <row r="115" spans="1:5" ht="14.25">
      <c r="A115" s="240"/>
      <c r="B115" s="240"/>
      <c r="D115" s="242"/>
      <c r="E115" s="242"/>
    </row>
    <row r="116" spans="1:5" ht="14.25">
      <c r="A116" s="240"/>
      <c r="B116" s="240"/>
      <c r="D116" s="242"/>
      <c r="E116" s="242"/>
    </row>
    <row r="117" spans="1:5" ht="14.25">
      <c r="A117" s="240"/>
      <c r="B117" s="240"/>
      <c r="D117" s="242"/>
      <c r="E117" s="242"/>
    </row>
    <row r="118" spans="1:5" ht="14.25">
      <c r="A118" s="240"/>
      <c r="B118" s="240"/>
      <c r="D118" s="242"/>
      <c r="E118" s="242"/>
    </row>
    <row r="119" spans="1:5" ht="14.25">
      <c r="A119" s="240"/>
      <c r="B119" s="240"/>
      <c r="D119" s="242"/>
      <c r="E119" s="242"/>
    </row>
    <row r="120" spans="1:5" ht="14.25">
      <c r="A120" s="240"/>
      <c r="B120" s="240"/>
      <c r="D120" s="242"/>
      <c r="E120" s="242"/>
    </row>
    <row r="121" spans="1:5" ht="14.25">
      <c r="A121" s="240"/>
      <c r="B121" s="240"/>
      <c r="D121" s="242"/>
      <c r="E121" s="242"/>
    </row>
    <row r="122" spans="1:5" ht="14.25">
      <c r="A122" s="240"/>
      <c r="B122" s="240"/>
      <c r="D122" s="242"/>
      <c r="E122" s="242"/>
    </row>
  </sheetData>
  <mergeCells count="165">
    <mergeCell ref="A83:B83"/>
    <mergeCell ref="D83:E83"/>
    <mergeCell ref="A80:B80"/>
    <mergeCell ref="D80:E80"/>
    <mergeCell ref="A81:B81"/>
    <mergeCell ref="D81:E81"/>
    <mergeCell ref="A82:B82"/>
    <mergeCell ref="D82:E82"/>
    <mergeCell ref="A77:B77"/>
    <mergeCell ref="D77:E77"/>
    <mergeCell ref="A78:B78"/>
    <mergeCell ref="D78:E78"/>
    <mergeCell ref="A79:B79"/>
    <mergeCell ref="D79:E79"/>
    <mergeCell ref="A74:B74"/>
    <mergeCell ref="D74:E74"/>
    <mergeCell ref="A75:B75"/>
    <mergeCell ref="D75:E75"/>
    <mergeCell ref="A76:B76"/>
    <mergeCell ref="D76:E76"/>
    <mergeCell ref="A71:B71"/>
    <mergeCell ref="D71:E71"/>
    <mergeCell ref="A72:B72"/>
    <mergeCell ref="D72:E72"/>
    <mergeCell ref="A73:B73"/>
    <mergeCell ref="D73:E73"/>
    <mergeCell ref="A68:B68"/>
    <mergeCell ref="D68:E68"/>
    <mergeCell ref="A69:B69"/>
    <mergeCell ref="D69:E69"/>
    <mergeCell ref="A70:B70"/>
    <mergeCell ref="D70:E70"/>
    <mergeCell ref="A65:B65"/>
    <mergeCell ref="D65:E65"/>
    <mergeCell ref="A66:B66"/>
    <mergeCell ref="D66:E66"/>
    <mergeCell ref="A67:B67"/>
    <mergeCell ref="D67:E67"/>
    <mergeCell ref="A62:B62"/>
    <mergeCell ref="D62:E62"/>
    <mergeCell ref="A63:B63"/>
    <mergeCell ref="D63:E63"/>
    <mergeCell ref="A64:B64"/>
    <mergeCell ref="D64:E64"/>
    <mergeCell ref="A59:B59"/>
    <mergeCell ref="D59:E59"/>
    <mergeCell ref="A60:B60"/>
    <mergeCell ref="D60:E60"/>
    <mergeCell ref="A61:B61"/>
    <mergeCell ref="D61:E61"/>
    <mergeCell ref="A56:B56"/>
    <mergeCell ref="D56:E56"/>
    <mergeCell ref="A57:B57"/>
    <mergeCell ref="D57:E57"/>
    <mergeCell ref="A58:B58"/>
    <mergeCell ref="D58:E58"/>
    <mergeCell ref="A53:B53"/>
    <mergeCell ref="D53:E53"/>
    <mergeCell ref="A54:B54"/>
    <mergeCell ref="D54:E54"/>
    <mergeCell ref="A55:B55"/>
    <mergeCell ref="D55:E55"/>
    <mergeCell ref="A50:B50"/>
    <mergeCell ref="D50:E50"/>
    <mergeCell ref="A51:B51"/>
    <mergeCell ref="D51:E51"/>
    <mergeCell ref="A52:B52"/>
    <mergeCell ref="D52:E52"/>
    <mergeCell ref="A47:B47"/>
    <mergeCell ref="D47:E47"/>
    <mergeCell ref="A48:B48"/>
    <mergeCell ref="D48:E48"/>
    <mergeCell ref="A49:B49"/>
    <mergeCell ref="D49:E49"/>
    <mergeCell ref="A44:B44"/>
    <mergeCell ref="D44:E44"/>
    <mergeCell ref="A45:B45"/>
    <mergeCell ref="D45:E45"/>
    <mergeCell ref="A46:B46"/>
    <mergeCell ref="D46:E46"/>
    <mergeCell ref="A41:B41"/>
    <mergeCell ref="D41:E41"/>
    <mergeCell ref="A42:B42"/>
    <mergeCell ref="D42:E42"/>
    <mergeCell ref="A43:B43"/>
    <mergeCell ref="D43:E43"/>
    <mergeCell ref="A38:B38"/>
    <mergeCell ref="D38:E38"/>
    <mergeCell ref="A39:B39"/>
    <mergeCell ref="D39:E39"/>
    <mergeCell ref="A40:B40"/>
    <mergeCell ref="D40:E40"/>
    <mergeCell ref="A35:B35"/>
    <mergeCell ref="D35:E35"/>
    <mergeCell ref="A36:B36"/>
    <mergeCell ref="D36:E36"/>
    <mergeCell ref="A37:B37"/>
    <mergeCell ref="D37:E37"/>
    <mergeCell ref="A32:B32"/>
    <mergeCell ref="D32:E32"/>
    <mergeCell ref="A33:B33"/>
    <mergeCell ref="D33:E33"/>
    <mergeCell ref="A34:B34"/>
    <mergeCell ref="D34:E34"/>
    <mergeCell ref="A29:B29"/>
    <mergeCell ref="D29:E29"/>
    <mergeCell ref="A30:B30"/>
    <mergeCell ref="D30:E30"/>
    <mergeCell ref="A31:B31"/>
    <mergeCell ref="D31:E31"/>
    <mergeCell ref="A26:B26"/>
    <mergeCell ref="D26:E26"/>
    <mergeCell ref="A27:B27"/>
    <mergeCell ref="D27:E27"/>
    <mergeCell ref="A28:B28"/>
    <mergeCell ref="D28:E28"/>
    <mergeCell ref="A23:B23"/>
    <mergeCell ref="D23:E23"/>
    <mergeCell ref="A24:B24"/>
    <mergeCell ref="D24:E24"/>
    <mergeCell ref="A25:B25"/>
    <mergeCell ref="D25:E25"/>
    <mergeCell ref="A20:B20"/>
    <mergeCell ref="D20:E20"/>
    <mergeCell ref="A21:B21"/>
    <mergeCell ref="D21:E21"/>
    <mergeCell ref="A22:B22"/>
    <mergeCell ref="D22:E22"/>
    <mergeCell ref="A17:B17"/>
    <mergeCell ref="D17:E17"/>
    <mergeCell ref="A18:B18"/>
    <mergeCell ref="D18:E18"/>
    <mergeCell ref="A19:B19"/>
    <mergeCell ref="D19:E19"/>
    <mergeCell ref="A14:B14"/>
    <mergeCell ref="D14:E14"/>
    <mergeCell ref="A15:B15"/>
    <mergeCell ref="D15:E15"/>
    <mergeCell ref="A16:B16"/>
    <mergeCell ref="D16:E16"/>
    <mergeCell ref="A11:B11"/>
    <mergeCell ref="D11:E11"/>
    <mergeCell ref="A12:B12"/>
    <mergeCell ref="D12:E12"/>
    <mergeCell ref="A13:B13"/>
    <mergeCell ref="D13:E13"/>
    <mergeCell ref="A8:B8"/>
    <mergeCell ref="D8:E8"/>
    <mergeCell ref="A9:B9"/>
    <mergeCell ref="D9:E9"/>
    <mergeCell ref="A10:B10"/>
    <mergeCell ref="D10:E10"/>
    <mergeCell ref="A5:B5"/>
    <mergeCell ref="D5:E5"/>
    <mergeCell ref="A6:B6"/>
    <mergeCell ref="D6:E6"/>
    <mergeCell ref="A7:B7"/>
    <mergeCell ref="D7:E7"/>
    <mergeCell ref="A1:E1"/>
    <mergeCell ref="A2:B2"/>
    <mergeCell ref="D2:E2"/>
    <mergeCell ref="A3:B3"/>
    <mergeCell ref="D3:E3"/>
    <mergeCell ref="A4:B4"/>
    <mergeCell ref="D4:E4"/>
  </mergeCells>
  <printOptions horizontalCentered="1"/>
  <pageMargins left="0" right="0" top="0.39305555555555599" bottom="0" header="0.31458333333333299" footer="0.31458333333333299"/>
  <pageSetup paperSize="9" scale="79" orientation="landscape" r:id="rId1"/>
  <rowBreaks count="8" manualBreakCount="8">
    <brk id="12" max="4" man="1"/>
    <brk id="22" max="4" man="1"/>
    <brk id="32" max="4" man="1"/>
    <brk id="40" max="4" man="1"/>
    <brk id="52" max="4" man="1"/>
    <brk id="57" max="4" man="1"/>
    <brk id="65" max="4" man="1"/>
    <brk id="75"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50"/>
  <sheetViews>
    <sheetView view="pageBreakPreview" zoomScaleNormal="100" zoomScaleSheetLayoutView="100" workbookViewId="0">
      <selection activeCell="A14" sqref="A14"/>
    </sheetView>
  </sheetViews>
  <sheetFormatPr defaultColWidth="8.88671875" defaultRowHeight="12.75"/>
  <cols>
    <col min="1" max="1" width="63.109375" style="1" customWidth="1"/>
    <col min="2" max="2" width="8.88671875" style="1"/>
    <col min="3" max="11" width="1.5546875" style="1" customWidth="1"/>
    <col min="12" max="16384" width="8.88671875" style="1"/>
  </cols>
  <sheetData>
    <row r="1" spans="1:11" ht="229.5" customHeight="1">
      <c r="A1" s="2" t="s">
        <v>287</v>
      </c>
    </row>
    <row r="2" spans="1:11" ht="18">
      <c r="A2" s="233"/>
    </row>
    <row r="3" spans="1:11" ht="24.75" customHeight="1"/>
    <row r="4" spans="1:11" ht="18.75" customHeight="1">
      <c r="A4" s="233"/>
    </row>
    <row r="5" spans="1:11">
      <c r="A5" s="234">
        <v>36</v>
      </c>
    </row>
    <row r="6" spans="1:11" ht="18">
      <c r="A6" s="233"/>
    </row>
    <row r="7" spans="1:11" ht="18">
      <c r="A7" s="233"/>
    </row>
    <row r="8" spans="1:11" ht="18">
      <c r="A8" s="233"/>
      <c r="C8" s="1" t="e">
        <f>#REF!+#REF!+#REF!+#REF!+#REF!+#REF!+#REF!+#REF!+#REF!+#REF!+#REF!+C2+C4+C6+C7</f>
        <v>#REF!</v>
      </c>
      <c r="D8" s="1" t="e">
        <f>#REF!+#REF!+#REF!+#REF!+#REF!+#REF!+#REF!+#REF!+#REF!+#REF!+#REF!+D2+D4+D6+D7</f>
        <v>#REF!</v>
      </c>
      <c r="E8" s="1" t="e">
        <f>#REF!+#REF!+#REF!+#REF!+#REF!+#REF!+#REF!+#REF!+#REF!+#REF!+#REF!+E2+E4+E6+E7</f>
        <v>#REF!</v>
      </c>
      <c r="F8" s="1" t="e">
        <f>#REF!+#REF!+#REF!+#REF!+#REF!+#REF!+#REF!+#REF!+#REF!+#REF!+#REF!+F2+F4+F6+F7</f>
        <v>#REF!</v>
      </c>
      <c r="G8" s="1" t="e">
        <f>#REF!+#REF!+#REF!+#REF!+#REF!+#REF!+#REF!+#REF!+#REF!+#REF!+#REF!+G2+G4+G6+G7</f>
        <v>#REF!</v>
      </c>
      <c r="H8" s="1" t="e">
        <f>#REF!+#REF!+#REF!+#REF!+#REF!+#REF!+#REF!+#REF!+#REF!+#REF!+#REF!+H2+H4+H6+H7</f>
        <v>#REF!</v>
      </c>
      <c r="I8" s="1" t="e">
        <f>#REF!+#REF!+#REF!+#REF!+#REF!+#REF!+#REF!+#REF!+#REF!+#REF!+#REF!+I2+I4+I6+I7</f>
        <v>#REF!</v>
      </c>
      <c r="J8" s="1" t="e">
        <f>#REF!+#REF!+#REF!+#REF!+#REF!+#REF!+#REF!+#REF!+#REF!+#REF!+#REF!+J2+J4+J6+J7</f>
        <v>#REF!</v>
      </c>
      <c r="K8" s="1" t="e">
        <f>#REF!+#REF!+#REF!+#REF!+#REF!+#REF!+#REF!+#REF!+#REF!+#REF!+#REF!+K2+K4+K6+K7</f>
        <v>#REF!</v>
      </c>
    </row>
    <row r="9" spans="1:11" ht="18">
      <c r="A9" s="233"/>
    </row>
    <row r="10" spans="1:11">
      <c r="C10" s="1" t="e">
        <f>#REF!+#REF!+#REF!+#REF!+#REF!+#REF!+#REF!+#REF!+#REF!+#REF!+#REF!+C2+C4+C6+C7</f>
        <v>#REF!</v>
      </c>
      <c r="D10" s="1" t="e">
        <f>#REF!+#REF!+#REF!+#REF!+#REF!+#REF!+#REF!+#REF!+#REF!+#REF!+#REF!+D2+D4+D6+D7</f>
        <v>#REF!</v>
      </c>
      <c r="E10" s="1" t="e">
        <f>#REF!+#REF!+#REF!+#REF!+#REF!+#REF!+#REF!+#REF!+#REF!+#REF!+#REF!+E2+E4+E6+E7</f>
        <v>#REF!</v>
      </c>
      <c r="F10" s="1" t="e">
        <f>#REF!+#REF!+#REF!+#REF!+#REF!+#REF!+#REF!+#REF!+#REF!+#REF!+#REF!+F2+F4+F6+F7</f>
        <v>#REF!</v>
      </c>
      <c r="G10" s="1" t="e">
        <f>#REF!+#REF!+#REF!+#REF!+#REF!+#REF!+#REF!+#REF!+#REF!+#REF!+#REF!+G2+G4+G6+G7</f>
        <v>#REF!</v>
      </c>
      <c r="H10" s="1" t="e">
        <f>#REF!+#REF!+#REF!+#REF!+#REF!+#REF!+#REF!+#REF!+#REF!+#REF!+#REF!+H2+H4+H6+H7</f>
        <v>#REF!</v>
      </c>
      <c r="I10" s="1" t="e">
        <f>#REF!+#REF!+#REF!+#REF!+#REF!+#REF!+#REF!+#REF!+#REF!+#REF!+#REF!+I2+I4+I6+I7</f>
        <v>#REF!</v>
      </c>
      <c r="J10" s="1" t="e">
        <f>#REF!+#REF!+#REF!+#REF!+#REF!+#REF!+#REF!+#REF!+#REF!+#REF!+#REF!+J2+J4+J6+J7</f>
        <v>#REF!</v>
      </c>
      <c r="K10" s="1" t="e">
        <f>#REF!+#REF!+#REF!+#REF!+#REF!+#REF!+#REF!+#REF!+#REF!+#REF!+#REF!+K2+K4+K6+K7</f>
        <v>#REF!</v>
      </c>
    </row>
    <row r="11" spans="1:11" ht="18">
      <c r="A11" s="233"/>
    </row>
    <row r="12" spans="1:11" ht="18">
      <c r="A12" s="233"/>
    </row>
    <row r="14" spans="1:11" ht="18">
      <c r="A14" s="233"/>
    </row>
    <row r="15" spans="1:11" ht="18">
      <c r="A15" s="233"/>
    </row>
    <row r="17" spans="1:1" ht="18">
      <c r="A17" s="233"/>
    </row>
    <row r="18" spans="1:1" ht="18">
      <c r="A18" s="233"/>
    </row>
    <row r="19" spans="1:1" ht="18">
      <c r="A19" s="233"/>
    </row>
    <row r="21" spans="1:1" ht="18">
      <c r="A21" s="233"/>
    </row>
    <row r="23" spans="1:1" ht="18">
      <c r="A23" s="233"/>
    </row>
    <row r="24" spans="1:1" ht="18">
      <c r="A24" s="233"/>
    </row>
    <row r="25" spans="1:1" ht="18">
      <c r="A25" s="233"/>
    </row>
    <row r="27" spans="1:1" ht="18">
      <c r="A27" s="233"/>
    </row>
    <row r="28" spans="1:1" ht="18">
      <c r="A28" s="233"/>
    </row>
    <row r="29" spans="1:1" ht="18">
      <c r="A29" s="233"/>
    </row>
    <row r="30" spans="1:1" ht="18">
      <c r="A30" s="233"/>
    </row>
    <row r="31" spans="1:1" ht="18">
      <c r="A31" s="233"/>
    </row>
    <row r="33" spans="1:1" ht="18">
      <c r="A33" s="233"/>
    </row>
    <row r="35" spans="1:1" ht="18">
      <c r="A35" s="233"/>
    </row>
    <row r="37" spans="1:1" ht="18">
      <c r="A37" s="233"/>
    </row>
    <row r="39" spans="1:1" ht="18">
      <c r="A39" s="233"/>
    </row>
    <row r="40" spans="1:1" ht="18">
      <c r="A40" s="233"/>
    </row>
    <row r="42" spans="1:1" ht="18">
      <c r="A42" s="233"/>
    </row>
    <row r="45" spans="1:1" ht="18">
      <c r="A45" s="233"/>
    </row>
    <row r="47" spans="1:1" ht="24" customHeight="1"/>
    <row r="49" spans="3:14">
      <c r="C49" s="231" t="e">
        <f>#REF!+#REF!+#REF!+#REF!+#REF!+#REF!+#REF!+#REF!+#REF!+#REF!+#REF!+#REF!+#REF!+C2+C4+C6+C8+C9+C11+C12+C14+C15+C17+C18+C19+C21+C23+C24+C25+C27+C28+C29+C30+C31+C33+C35+C37+C39+C40+C42+C45</f>
        <v>#REF!</v>
      </c>
      <c r="D49" s="231" t="e">
        <f>#REF!+#REF!+#REF!+#REF!+#REF!+#REF!+#REF!+#REF!+#REF!+#REF!+#REF!+#REF!+#REF!+D2+D4+D6+D8+D9+D11+D12+D14+D15+D17+D18+D19+D21+D23+D24+D25+D27+D28+D29+D30+D31+D33+D35+D37+D39+D40+D42+D45</f>
        <v>#REF!</v>
      </c>
      <c r="E49" s="231" t="e">
        <f>#REF!+#REF!+#REF!+#REF!+#REF!+#REF!+#REF!+#REF!+#REF!+#REF!+#REF!+#REF!+#REF!+E2+E4+E6+E8+E9+E11+E12+E14+E15+E17+E18+E19+E21+E23+E24+E25+E27+E28+E29+E30+E31+E33+E35+E37+E39+E40+E42+E45</f>
        <v>#REF!</v>
      </c>
      <c r="F49" s="231" t="e">
        <f>#REF!+#REF!+#REF!+#REF!+#REF!+#REF!+#REF!+#REF!+#REF!+#REF!+#REF!+#REF!+#REF!+F2+F4+F6+F8+F9+F11+F12+F14+F15+F17+F18+F19+F21+F23+F24+F25+F27+F28+F29+F30+F31+F33+F35+F37+F39+F40+F42+F45</f>
        <v>#REF!</v>
      </c>
      <c r="G49" s="231" t="e">
        <f>#REF!+#REF!+#REF!+#REF!+#REF!+#REF!+#REF!+#REF!+#REF!+#REF!+#REF!+#REF!+#REF!+G2+G4+G6+G8+G9+G11+G12+G14+G15+G17+G18+G19+G21+G23+G24+G25+G27+G28+G29+G30+G31+G33+G35+G37+G39+G40+G42+G45</f>
        <v>#REF!</v>
      </c>
      <c r="H49" s="231" t="e">
        <f>#REF!+#REF!+#REF!+#REF!+#REF!+#REF!+#REF!+#REF!+#REF!+#REF!+#REF!+#REF!+#REF!+H2+H4+H6+H8+H9+H11+H12+H14+H15+H17+H18+H19+H21+H23+H24+H25+H27+H28+H29+H30+H31+H33+H35+H37+H39+H40+H42+H45</f>
        <v>#REF!</v>
      </c>
      <c r="I49" s="231"/>
      <c r="J49" s="231"/>
      <c r="K49" s="231"/>
      <c r="L49" s="231"/>
      <c r="M49" s="231"/>
      <c r="N49" s="231"/>
    </row>
    <row r="50" spans="3:14">
      <c r="C50" s="231"/>
      <c r="D50" s="231"/>
      <c r="E50" s="231"/>
      <c r="F50" s="231"/>
      <c r="G50" s="231"/>
      <c r="H50" s="231"/>
      <c r="I50" s="231"/>
      <c r="J50" s="231"/>
      <c r="K50" s="231"/>
      <c r="L50" s="231"/>
      <c r="M50" s="231"/>
      <c r="N50" s="231"/>
    </row>
  </sheetData>
  <printOptions horizontalCentered="1" verticalCentered="1"/>
  <pageMargins left="0" right="0" top="1.49583333333333" bottom="0" header="0" footer="0"/>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K106"/>
  <sheetViews>
    <sheetView view="pageBreakPreview" topLeftCell="B1" zoomScaleNormal="100" zoomScaleSheetLayoutView="100" workbookViewId="0">
      <selection activeCell="A14" sqref="A14"/>
    </sheetView>
  </sheetViews>
  <sheetFormatPr defaultColWidth="8.88671875" defaultRowHeight="14.25"/>
  <cols>
    <col min="1" max="1" width="8.88671875" style="362" hidden="1" customWidth="1"/>
    <col min="2" max="2" width="5.77734375" style="363" customWidth="1"/>
    <col min="3" max="3" width="35.77734375" style="362" customWidth="1"/>
    <col min="4" max="9" width="6.77734375" style="362" customWidth="1"/>
    <col min="10" max="10" width="33.88671875" style="364" customWidth="1"/>
    <col min="11" max="11" width="5.77734375" style="364" customWidth="1"/>
    <col min="12" max="16384" width="8.88671875" style="362"/>
  </cols>
  <sheetData>
    <row r="1" spans="1:11" s="361" customFormat="1" ht="15">
      <c r="B1" s="626"/>
      <c r="C1" s="626"/>
      <c r="D1" s="626"/>
      <c r="E1" s="626"/>
      <c r="F1" s="626"/>
      <c r="G1" s="626"/>
      <c r="H1" s="626"/>
      <c r="I1" s="626"/>
      <c r="J1" s="626"/>
      <c r="K1" s="626"/>
    </row>
    <row r="2" spans="1:11" ht="18">
      <c r="C2" s="627" t="s">
        <v>288</v>
      </c>
      <c r="D2" s="627"/>
      <c r="E2" s="627"/>
      <c r="F2" s="627"/>
      <c r="G2" s="627"/>
      <c r="H2" s="627"/>
      <c r="I2" s="627"/>
      <c r="J2" s="627"/>
    </row>
    <row r="3" spans="1:11" ht="18">
      <c r="C3" s="627" t="s">
        <v>289</v>
      </c>
      <c r="D3" s="627"/>
      <c r="E3" s="627"/>
      <c r="F3" s="627"/>
      <c r="G3" s="627"/>
      <c r="H3" s="627"/>
      <c r="I3" s="627"/>
      <c r="J3" s="627"/>
    </row>
    <row r="4" spans="1:11" ht="15.75">
      <c r="C4" s="628" t="s">
        <v>290</v>
      </c>
      <c r="D4" s="628"/>
      <c r="E4" s="628"/>
      <c r="F4" s="628"/>
      <c r="G4" s="628"/>
      <c r="H4" s="628"/>
      <c r="I4" s="628"/>
      <c r="J4" s="628"/>
    </row>
    <row r="5" spans="1:11" ht="15.75">
      <c r="C5" s="628" t="s">
        <v>291</v>
      </c>
      <c r="D5" s="628"/>
      <c r="E5" s="628"/>
      <c r="F5" s="628"/>
      <c r="G5" s="628"/>
      <c r="H5" s="628"/>
      <c r="I5" s="628"/>
      <c r="J5" s="628"/>
    </row>
    <row r="6" spans="1:11" ht="15.75">
      <c r="B6" s="629" t="s">
        <v>292</v>
      </c>
      <c r="C6" s="629"/>
      <c r="D6" s="630">
        <v>2017</v>
      </c>
      <c r="E6" s="630"/>
      <c r="F6" s="630"/>
      <c r="G6" s="630"/>
      <c r="H6" s="630"/>
      <c r="I6" s="630"/>
      <c r="J6" s="631" t="s">
        <v>293</v>
      </c>
      <c r="K6" s="631"/>
    </row>
    <row r="7" spans="1:11" ht="27" customHeight="1">
      <c r="B7" s="640" t="s">
        <v>728</v>
      </c>
      <c r="C7" s="643" t="s">
        <v>295</v>
      </c>
      <c r="D7" s="646" t="s">
        <v>729</v>
      </c>
      <c r="E7" s="646"/>
      <c r="F7" s="648" t="s">
        <v>296</v>
      </c>
      <c r="G7" s="648"/>
      <c r="H7" s="648" t="s">
        <v>297</v>
      </c>
      <c r="I7" s="648"/>
      <c r="J7" s="649" t="s">
        <v>298</v>
      </c>
      <c r="K7" s="650"/>
    </row>
    <row r="8" spans="1:11" ht="24.75" customHeight="1">
      <c r="B8" s="641"/>
      <c r="C8" s="644"/>
      <c r="D8" s="647"/>
      <c r="E8" s="647"/>
      <c r="F8" s="655" t="s">
        <v>299</v>
      </c>
      <c r="G8" s="655"/>
      <c r="H8" s="655" t="s">
        <v>300</v>
      </c>
      <c r="I8" s="655"/>
      <c r="J8" s="651"/>
      <c r="K8" s="652"/>
    </row>
    <row r="9" spans="1:11">
      <c r="B9" s="641"/>
      <c r="C9" s="644"/>
      <c r="D9" s="365" t="s">
        <v>301</v>
      </c>
      <c r="E9" s="365" t="s">
        <v>302</v>
      </c>
      <c r="F9" s="365" t="s">
        <v>301</v>
      </c>
      <c r="G9" s="365" t="s">
        <v>302</v>
      </c>
      <c r="H9" s="365" t="s">
        <v>301</v>
      </c>
      <c r="I9" s="365" t="s">
        <v>302</v>
      </c>
      <c r="J9" s="651"/>
      <c r="K9" s="652"/>
    </row>
    <row r="10" spans="1:11" ht="11.25" customHeight="1">
      <c r="B10" s="642"/>
      <c r="C10" s="645"/>
      <c r="D10" s="366" t="s">
        <v>303</v>
      </c>
      <c r="E10" s="366" t="s">
        <v>304</v>
      </c>
      <c r="F10" s="366" t="s">
        <v>303</v>
      </c>
      <c r="G10" s="366" t="s">
        <v>304</v>
      </c>
      <c r="H10" s="366" t="s">
        <v>303</v>
      </c>
      <c r="I10" s="366" t="s">
        <v>304</v>
      </c>
      <c r="J10" s="653"/>
      <c r="K10" s="654"/>
    </row>
    <row r="11" spans="1:11" s="367" customFormat="1" ht="15">
      <c r="A11" s="367" t="s">
        <v>305</v>
      </c>
      <c r="B11" s="368" t="s">
        <v>305</v>
      </c>
      <c r="C11" s="369" t="s">
        <v>306</v>
      </c>
      <c r="D11" s="370">
        <f>H11+F11</f>
        <v>36137</v>
      </c>
      <c r="E11" s="370">
        <f>I11+G11</f>
        <v>109</v>
      </c>
      <c r="F11" s="371">
        <f>F12+F13+F16</f>
        <v>36011</v>
      </c>
      <c r="G11" s="371">
        <f t="shared" ref="G11" si="0">G12+G13+G16</f>
        <v>84</v>
      </c>
      <c r="H11" s="371">
        <f>H12+H13+H16</f>
        <v>126</v>
      </c>
      <c r="I11" s="371">
        <f>I12+I13+I16</f>
        <v>25</v>
      </c>
      <c r="J11" s="632" t="s">
        <v>308</v>
      </c>
      <c r="K11" s="633"/>
    </row>
    <row r="12" spans="1:11" s="367" customFormat="1" ht="15">
      <c r="A12" s="367" t="s">
        <v>309</v>
      </c>
      <c r="B12" s="372" t="s">
        <v>309</v>
      </c>
      <c r="C12" s="373" t="s">
        <v>310</v>
      </c>
      <c r="D12" s="374">
        <f t="shared" ref="D12:E75" si="1">H12+F12</f>
        <v>16124</v>
      </c>
      <c r="E12" s="374">
        <f t="shared" si="1"/>
        <v>8</v>
      </c>
      <c r="F12" s="375">
        <v>16124</v>
      </c>
      <c r="G12" s="375">
        <v>8</v>
      </c>
      <c r="H12" s="375">
        <v>0</v>
      </c>
      <c r="I12" s="375">
        <v>0</v>
      </c>
      <c r="J12" s="634" t="s">
        <v>312</v>
      </c>
      <c r="K12" s="635"/>
    </row>
    <row r="13" spans="1:11" s="376" customFormat="1" ht="15">
      <c r="A13" s="376" t="s">
        <v>313</v>
      </c>
      <c r="B13" s="377" t="s">
        <v>313</v>
      </c>
      <c r="C13" s="378" t="s">
        <v>314</v>
      </c>
      <c r="D13" s="379">
        <f t="shared" si="1"/>
        <v>2339</v>
      </c>
      <c r="E13" s="379">
        <f t="shared" si="1"/>
        <v>17</v>
      </c>
      <c r="F13" s="380">
        <v>2333</v>
      </c>
      <c r="G13" s="380">
        <v>16</v>
      </c>
      <c r="H13" s="380">
        <v>6</v>
      </c>
      <c r="I13" s="380">
        <v>1</v>
      </c>
      <c r="J13" s="636" t="s">
        <v>316</v>
      </c>
      <c r="K13" s="637"/>
    </row>
    <row r="14" spans="1:11">
      <c r="A14" s="362" t="s">
        <v>317</v>
      </c>
      <c r="B14" s="381" t="s">
        <v>317</v>
      </c>
      <c r="C14" s="382" t="s">
        <v>318</v>
      </c>
      <c r="D14" s="374">
        <f t="shared" si="1"/>
        <v>2339</v>
      </c>
      <c r="E14" s="374">
        <f t="shared" si="1"/>
        <v>17</v>
      </c>
      <c r="F14" s="375">
        <v>2333</v>
      </c>
      <c r="G14" s="375">
        <v>16</v>
      </c>
      <c r="H14" s="375">
        <v>6</v>
      </c>
      <c r="I14" s="375">
        <v>1</v>
      </c>
      <c r="J14" s="638" t="s">
        <v>319</v>
      </c>
      <c r="K14" s="639"/>
    </row>
    <row r="15" spans="1:11" s="376" customFormat="1" ht="15">
      <c r="A15" s="376" t="s">
        <v>320</v>
      </c>
      <c r="B15" s="377" t="s">
        <v>320</v>
      </c>
      <c r="C15" s="378" t="s">
        <v>321</v>
      </c>
      <c r="D15" s="379">
        <f t="shared" si="1"/>
        <v>17674</v>
      </c>
      <c r="E15" s="379">
        <f t="shared" si="1"/>
        <v>84</v>
      </c>
      <c r="F15" s="380">
        <v>17554</v>
      </c>
      <c r="G15" s="380">
        <v>60</v>
      </c>
      <c r="H15" s="380">
        <v>120</v>
      </c>
      <c r="I15" s="380">
        <v>24</v>
      </c>
      <c r="J15" s="636" t="s">
        <v>322</v>
      </c>
      <c r="K15" s="637"/>
    </row>
    <row r="16" spans="1:11">
      <c r="A16" s="362" t="s">
        <v>323</v>
      </c>
      <c r="B16" s="381" t="s">
        <v>323</v>
      </c>
      <c r="C16" s="382" t="s">
        <v>324</v>
      </c>
      <c r="D16" s="374">
        <f t="shared" si="1"/>
        <v>17674</v>
      </c>
      <c r="E16" s="374">
        <f t="shared" si="1"/>
        <v>84</v>
      </c>
      <c r="F16" s="375">
        <v>17554</v>
      </c>
      <c r="G16" s="375">
        <v>60</v>
      </c>
      <c r="H16" s="375">
        <v>120</v>
      </c>
      <c r="I16" s="375">
        <v>24</v>
      </c>
      <c r="J16" s="638" t="s">
        <v>325</v>
      </c>
      <c r="K16" s="639"/>
    </row>
    <row r="17" spans="1:11" s="367" customFormat="1" ht="15">
      <c r="A17" s="367" t="s">
        <v>326</v>
      </c>
      <c r="B17" s="383" t="s">
        <v>326</v>
      </c>
      <c r="C17" s="384" t="s">
        <v>327</v>
      </c>
      <c r="D17" s="385">
        <f t="shared" si="1"/>
        <v>123147</v>
      </c>
      <c r="E17" s="385">
        <f>I17+G17</f>
        <v>3440</v>
      </c>
      <c r="F17" s="386">
        <f>F18+F27+F30+F33+F37+F39+F41+F44+F47+F48+F49+F51+F54+F60+F61+F66+F72+F74+F77+F80+F82+F85</f>
        <v>114205</v>
      </c>
      <c r="G17" s="386">
        <f t="shared" ref="G17:H17" si="2">G18+G27+G30+G33+G37+G39+G41+G44+G47+G48+G49+G51+G54+G60+G61+G66+G72+G74+G77+G80+G82+G85</f>
        <v>1495</v>
      </c>
      <c r="H17" s="386">
        <f t="shared" si="2"/>
        <v>8942</v>
      </c>
      <c r="I17" s="386">
        <f>I18+I27+I30+I33+I37+I39+I41+I44+I47+I48+I49+I51+I54+I60+I61+I66+I72+I74+I77+I80+I82+I85</f>
        <v>1945</v>
      </c>
      <c r="J17" s="658" t="s">
        <v>328</v>
      </c>
      <c r="K17" s="659"/>
    </row>
    <row r="18" spans="1:11" s="367" customFormat="1" ht="15">
      <c r="A18" s="367">
        <v>10</v>
      </c>
      <c r="B18" s="387">
        <v>10</v>
      </c>
      <c r="C18" s="373" t="s">
        <v>329</v>
      </c>
      <c r="D18" s="374">
        <f t="shared" si="1"/>
        <v>9421</v>
      </c>
      <c r="E18" s="374">
        <f t="shared" si="1"/>
        <v>293</v>
      </c>
      <c r="F18" s="375">
        <f>F19+F20+F21+F22+F23+F24+F25+F26</f>
        <v>8707</v>
      </c>
      <c r="G18" s="375">
        <f t="shared" ref="G18:H18" si="3">G19+G20+G21+G22+G23+G24+G25+G26</f>
        <v>130</v>
      </c>
      <c r="H18" s="375">
        <f t="shared" si="3"/>
        <v>714</v>
      </c>
      <c r="I18" s="375">
        <f>I19+I20+I21+I22+I23+I24+I25+I26</f>
        <v>163</v>
      </c>
      <c r="J18" s="634" t="s">
        <v>330</v>
      </c>
      <c r="K18" s="635"/>
    </row>
    <row r="19" spans="1:11" s="388" customFormat="1">
      <c r="A19" s="388">
        <v>1010</v>
      </c>
      <c r="B19" s="389">
        <v>1010</v>
      </c>
      <c r="C19" s="390" t="s">
        <v>331</v>
      </c>
      <c r="D19" s="379">
        <f t="shared" si="1"/>
        <v>102</v>
      </c>
      <c r="E19" s="379">
        <f t="shared" si="1"/>
        <v>1</v>
      </c>
      <c r="F19" s="380">
        <v>102</v>
      </c>
      <c r="G19" s="380">
        <v>1</v>
      </c>
      <c r="H19" s="380">
        <v>0</v>
      </c>
      <c r="I19" s="380">
        <v>0</v>
      </c>
      <c r="J19" s="656" t="s">
        <v>332</v>
      </c>
      <c r="K19" s="657"/>
    </row>
    <row r="20" spans="1:11">
      <c r="A20" s="362">
        <v>1030</v>
      </c>
      <c r="B20" s="391">
        <v>1030</v>
      </c>
      <c r="C20" s="382" t="s">
        <v>333</v>
      </c>
      <c r="D20" s="374">
        <f t="shared" si="1"/>
        <v>267</v>
      </c>
      <c r="E20" s="374">
        <f t="shared" si="1"/>
        <v>3</v>
      </c>
      <c r="F20" s="375">
        <v>267</v>
      </c>
      <c r="G20" s="375">
        <v>3</v>
      </c>
      <c r="H20" s="375">
        <v>0</v>
      </c>
      <c r="I20" s="375">
        <v>0</v>
      </c>
      <c r="J20" s="638" t="s">
        <v>334</v>
      </c>
      <c r="K20" s="639"/>
    </row>
    <row r="21" spans="1:11" s="388" customFormat="1">
      <c r="A21" s="388">
        <v>1050</v>
      </c>
      <c r="B21" s="389">
        <v>1050</v>
      </c>
      <c r="C21" s="390" t="s">
        <v>335</v>
      </c>
      <c r="D21" s="379">
        <f t="shared" si="1"/>
        <v>2059</v>
      </c>
      <c r="E21" s="379">
        <f t="shared" si="1"/>
        <v>6</v>
      </c>
      <c r="F21" s="380">
        <v>2059</v>
      </c>
      <c r="G21" s="380">
        <v>6</v>
      </c>
      <c r="H21" s="380">
        <v>0</v>
      </c>
      <c r="I21" s="380">
        <v>0</v>
      </c>
      <c r="J21" s="656" t="s">
        <v>336</v>
      </c>
      <c r="K21" s="657"/>
    </row>
    <row r="22" spans="1:11">
      <c r="A22" s="362">
        <v>1061</v>
      </c>
      <c r="B22" s="391">
        <v>1061</v>
      </c>
      <c r="C22" s="382" t="s">
        <v>337</v>
      </c>
      <c r="D22" s="374">
        <f t="shared" si="1"/>
        <v>1678</v>
      </c>
      <c r="E22" s="374">
        <f t="shared" si="1"/>
        <v>5</v>
      </c>
      <c r="F22" s="375">
        <v>1678</v>
      </c>
      <c r="G22" s="375">
        <v>5</v>
      </c>
      <c r="H22" s="375">
        <v>0</v>
      </c>
      <c r="I22" s="375">
        <v>0</v>
      </c>
      <c r="J22" s="638" t="s">
        <v>338</v>
      </c>
      <c r="K22" s="639"/>
    </row>
    <row r="23" spans="1:11" s="388" customFormat="1">
      <c r="A23" s="388">
        <v>1071</v>
      </c>
      <c r="B23" s="389">
        <v>1071</v>
      </c>
      <c r="C23" s="390" t="s">
        <v>339</v>
      </c>
      <c r="D23" s="379">
        <f t="shared" si="1"/>
        <v>4604</v>
      </c>
      <c r="E23" s="379">
        <f t="shared" si="1"/>
        <v>234</v>
      </c>
      <c r="F23" s="380">
        <v>4006</v>
      </c>
      <c r="G23" s="380">
        <v>96</v>
      </c>
      <c r="H23" s="380">
        <v>598</v>
      </c>
      <c r="I23" s="380">
        <v>138</v>
      </c>
      <c r="J23" s="656" t="s">
        <v>340</v>
      </c>
      <c r="K23" s="657"/>
    </row>
    <row r="24" spans="1:11">
      <c r="A24" s="362">
        <v>1073</v>
      </c>
      <c r="B24" s="391">
        <v>1073</v>
      </c>
      <c r="C24" s="382" t="s">
        <v>341</v>
      </c>
      <c r="D24" s="374">
        <f t="shared" si="1"/>
        <v>293</v>
      </c>
      <c r="E24" s="374">
        <f t="shared" si="1"/>
        <v>13</v>
      </c>
      <c r="F24" s="375">
        <v>269</v>
      </c>
      <c r="G24" s="375">
        <v>6</v>
      </c>
      <c r="H24" s="375">
        <v>24</v>
      </c>
      <c r="I24" s="375">
        <v>7</v>
      </c>
      <c r="J24" s="638" t="s">
        <v>343</v>
      </c>
      <c r="K24" s="639"/>
    </row>
    <row r="25" spans="1:11" s="388" customFormat="1">
      <c r="A25" s="388">
        <v>1079</v>
      </c>
      <c r="B25" s="389">
        <v>1079</v>
      </c>
      <c r="C25" s="390" t="s">
        <v>344</v>
      </c>
      <c r="D25" s="379">
        <f t="shared" si="1"/>
        <v>354</v>
      </c>
      <c r="E25" s="379">
        <f t="shared" si="1"/>
        <v>30</v>
      </c>
      <c r="F25" s="380">
        <v>262</v>
      </c>
      <c r="G25" s="380">
        <v>12</v>
      </c>
      <c r="H25" s="380">
        <v>92</v>
      </c>
      <c r="I25" s="380">
        <v>18</v>
      </c>
      <c r="J25" s="656" t="s">
        <v>346</v>
      </c>
      <c r="K25" s="657"/>
    </row>
    <row r="26" spans="1:11">
      <c r="A26" s="362">
        <v>1080</v>
      </c>
      <c r="B26" s="391">
        <v>1080</v>
      </c>
      <c r="C26" s="382" t="s">
        <v>347</v>
      </c>
      <c r="D26" s="374">
        <f t="shared" si="1"/>
        <v>64</v>
      </c>
      <c r="E26" s="374">
        <f t="shared" si="1"/>
        <v>1</v>
      </c>
      <c r="F26" s="375">
        <v>64</v>
      </c>
      <c r="G26" s="375">
        <v>1</v>
      </c>
      <c r="H26" s="375">
        <v>0</v>
      </c>
      <c r="I26" s="375">
        <v>0</v>
      </c>
      <c r="J26" s="638" t="s">
        <v>348</v>
      </c>
      <c r="K26" s="639"/>
    </row>
    <row r="27" spans="1:11" s="376" customFormat="1" ht="15">
      <c r="A27" s="376">
        <v>11</v>
      </c>
      <c r="B27" s="392">
        <v>11</v>
      </c>
      <c r="C27" s="378" t="s">
        <v>349</v>
      </c>
      <c r="D27" s="379">
        <f t="shared" si="1"/>
        <v>2920</v>
      </c>
      <c r="E27" s="379">
        <f t="shared" si="1"/>
        <v>13</v>
      </c>
      <c r="F27" s="380">
        <f t="shared" ref="F27:H27" si="4">F28+F29</f>
        <v>2920</v>
      </c>
      <c r="G27" s="380">
        <f t="shared" si="4"/>
        <v>13</v>
      </c>
      <c r="H27" s="380">
        <f t="shared" si="4"/>
        <v>0</v>
      </c>
      <c r="I27" s="380">
        <f>I28+I29</f>
        <v>0</v>
      </c>
      <c r="J27" s="636" t="s">
        <v>350</v>
      </c>
      <c r="K27" s="637"/>
    </row>
    <row r="28" spans="1:11" ht="22.9" customHeight="1">
      <c r="A28" s="362">
        <v>1105</v>
      </c>
      <c r="B28" s="391">
        <v>1105</v>
      </c>
      <c r="C28" s="382" t="s">
        <v>351</v>
      </c>
      <c r="D28" s="374">
        <f t="shared" si="1"/>
        <v>719</v>
      </c>
      <c r="E28" s="374">
        <f t="shared" si="1"/>
        <v>2</v>
      </c>
      <c r="F28" s="375">
        <v>719</v>
      </c>
      <c r="G28" s="375">
        <v>2</v>
      </c>
      <c r="H28" s="375">
        <v>0</v>
      </c>
      <c r="I28" s="375">
        <v>0</v>
      </c>
      <c r="J28" s="638" t="s">
        <v>352</v>
      </c>
      <c r="K28" s="639"/>
    </row>
    <row r="29" spans="1:11" s="388" customFormat="1">
      <c r="A29" s="388">
        <v>1106</v>
      </c>
      <c r="B29" s="389">
        <v>1106</v>
      </c>
      <c r="C29" s="390" t="s">
        <v>353</v>
      </c>
      <c r="D29" s="379">
        <f t="shared" si="1"/>
        <v>2201</v>
      </c>
      <c r="E29" s="379">
        <f t="shared" si="1"/>
        <v>11</v>
      </c>
      <c r="F29" s="380">
        <v>2201</v>
      </c>
      <c r="G29" s="380">
        <v>11</v>
      </c>
      <c r="H29" s="380">
        <v>0</v>
      </c>
      <c r="I29" s="380">
        <v>0</v>
      </c>
      <c r="J29" s="656" t="s">
        <v>354</v>
      </c>
      <c r="K29" s="657"/>
    </row>
    <row r="30" spans="1:11">
      <c r="A30" s="362">
        <v>13</v>
      </c>
      <c r="B30" s="387">
        <v>13</v>
      </c>
      <c r="C30" s="373" t="s">
        <v>355</v>
      </c>
      <c r="D30" s="374">
        <f t="shared" si="1"/>
        <v>595</v>
      </c>
      <c r="E30" s="374">
        <f t="shared" si="1"/>
        <v>29</v>
      </c>
      <c r="F30" s="375">
        <f t="shared" ref="F30:H30" si="5">F31+F32</f>
        <v>517</v>
      </c>
      <c r="G30" s="375">
        <f t="shared" si="5"/>
        <v>13</v>
      </c>
      <c r="H30" s="375">
        <f t="shared" si="5"/>
        <v>78</v>
      </c>
      <c r="I30" s="375">
        <f>I31+I32</f>
        <v>16</v>
      </c>
      <c r="J30" s="634" t="s">
        <v>356</v>
      </c>
      <c r="K30" s="635"/>
    </row>
    <row r="31" spans="1:11" s="388" customFormat="1">
      <c r="A31" s="388">
        <v>1392</v>
      </c>
      <c r="B31" s="389">
        <v>1392</v>
      </c>
      <c r="C31" s="390" t="s">
        <v>357</v>
      </c>
      <c r="D31" s="379">
        <f t="shared" si="1"/>
        <v>554</v>
      </c>
      <c r="E31" s="379">
        <f t="shared" si="1"/>
        <v>28</v>
      </c>
      <c r="F31" s="380">
        <v>476</v>
      </c>
      <c r="G31" s="380">
        <v>12</v>
      </c>
      <c r="H31" s="380">
        <v>78</v>
      </c>
      <c r="I31" s="380">
        <v>16</v>
      </c>
      <c r="J31" s="656" t="s">
        <v>358</v>
      </c>
      <c r="K31" s="657"/>
    </row>
    <row r="32" spans="1:11">
      <c r="B32" s="391">
        <v>1393</v>
      </c>
      <c r="C32" s="382" t="s">
        <v>359</v>
      </c>
      <c r="D32" s="374">
        <f t="shared" si="1"/>
        <v>41</v>
      </c>
      <c r="E32" s="374">
        <f t="shared" si="1"/>
        <v>1</v>
      </c>
      <c r="F32" s="375">
        <v>41</v>
      </c>
      <c r="G32" s="375">
        <v>1</v>
      </c>
      <c r="H32" s="375">
        <v>0</v>
      </c>
      <c r="I32" s="375">
        <v>0</v>
      </c>
      <c r="J32" s="638" t="s">
        <v>361</v>
      </c>
      <c r="K32" s="639"/>
    </row>
    <row r="33" spans="1:11" s="376" customFormat="1" ht="15">
      <c r="A33" s="376">
        <v>14</v>
      </c>
      <c r="B33" s="392">
        <v>14</v>
      </c>
      <c r="C33" s="378" t="s">
        <v>362</v>
      </c>
      <c r="D33" s="379">
        <f t="shared" si="1"/>
        <v>12550</v>
      </c>
      <c r="E33" s="379">
        <f t="shared" si="1"/>
        <v>1544</v>
      </c>
      <c r="F33" s="380">
        <f>F34+F35+F36</f>
        <v>7197</v>
      </c>
      <c r="G33" s="380">
        <f t="shared" ref="G33:H33" si="6">G34+G35+G36</f>
        <v>383</v>
      </c>
      <c r="H33" s="380">
        <f t="shared" si="6"/>
        <v>5353</v>
      </c>
      <c r="I33" s="380">
        <f>I34+I35+I36</f>
        <v>1161</v>
      </c>
      <c r="J33" s="636" t="s">
        <v>363</v>
      </c>
      <c r="K33" s="637"/>
    </row>
    <row r="34" spans="1:11" ht="13.9" customHeight="1">
      <c r="A34" s="362">
        <v>1411</v>
      </c>
      <c r="B34" s="391">
        <v>1411</v>
      </c>
      <c r="C34" s="382" t="s">
        <v>364</v>
      </c>
      <c r="D34" s="374">
        <f t="shared" si="1"/>
        <v>332</v>
      </c>
      <c r="E34" s="374">
        <f t="shared" si="1"/>
        <v>4</v>
      </c>
      <c r="F34" s="375">
        <v>332</v>
      </c>
      <c r="G34" s="375">
        <v>4</v>
      </c>
      <c r="H34" s="375">
        <v>0</v>
      </c>
      <c r="I34" s="375">
        <v>0</v>
      </c>
      <c r="J34" s="638" t="s">
        <v>365</v>
      </c>
      <c r="K34" s="639"/>
    </row>
    <row r="35" spans="1:11" s="388" customFormat="1" ht="24.75" customHeight="1">
      <c r="A35" s="388">
        <v>1412</v>
      </c>
      <c r="B35" s="389">
        <v>1412</v>
      </c>
      <c r="C35" s="390" t="s">
        <v>366</v>
      </c>
      <c r="D35" s="379">
        <f t="shared" si="1"/>
        <v>12203</v>
      </c>
      <c r="E35" s="379">
        <f t="shared" si="1"/>
        <v>1539</v>
      </c>
      <c r="F35" s="380">
        <v>6850</v>
      </c>
      <c r="G35" s="380">
        <v>378</v>
      </c>
      <c r="H35" s="380">
        <v>5353</v>
      </c>
      <c r="I35" s="380">
        <v>1161</v>
      </c>
      <c r="J35" s="656" t="s">
        <v>367</v>
      </c>
      <c r="K35" s="657"/>
    </row>
    <row r="36" spans="1:11" s="388" customFormat="1" ht="18.75" customHeight="1">
      <c r="B36" s="389">
        <v>1430</v>
      </c>
      <c r="C36" s="28" t="s">
        <v>764</v>
      </c>
      <c r="D36" s="379">
        <f t="shared" si="1"/>
        <v>15</v>
      </c>
      <c r="E36" s="379">
        <f t="shared" si="1"/>
        <v>1</v>
      </c>
      <c r="F36" s="380">
        <v>15</v>
      </c>
      <c r="G36" s="380">
        <v>1</v>
      </c>
      <c r="H36" s="380">
        <v>0</v>
      </c>
      <c r="I36" s="380">
        <v>0</v>
      </c>
      <c r="J36" s="672" t="s">
        <v>765</v>
      </c>
      <c r="K36" s="673"/>
    </row>
    <row r="37" spans="1:11">
      <c r="A37" s="362">
        <v>15</v>
      </c>
      <c r="B37" s="395">
        <v>15</v>
      </c>
      <c r="C37" s="396" t="s">
        <v>368</v>
      </c>
      <c r="D37" s="397">
        <f t="shared" si="1"/>
        <v>70</v>
      </c>
      <c r="E37" s="397">
        <f t="shared" si="1"/>
        <v>1</v>
      </c>
      <c r="F37" s="398">
        <v>70</v>
      </c>
      <c r="G37" s="398">
        <v>1</v>
      </c>
      <c r="H37" s="398">
        <v>0</v>
      </c>
      <c r="I37" s="398">
        <v>0</v>
      </c>
      <c r="J37" s="660" t="s">
        <v>369</v>
      </c>
      <c r="K37" s="661"/>
    </row>
    <row r="38" spans="1:11" s="388" customFormat="1">
      <c r="A38" s="388">
        <v>1511</v>
      </c>
      <c r="B38" s="389">
        <v>1520</v>
      </c>
      <c r="C38" s="390" t="s">
        <v>370</v>
      </c>
      <c r="D38" s="379">
        <f t="shared" si="1"/>
        <v>70</v>
      </c>
      <c r="E38" s="379">
        <f t="shared" si="1"/>
        <v>1</v>
      </c>
      <c r="F38" s="380">
        <v>70</v>
      </c>
      <c r="G38" s="380">
        <v>1</v>
      </c>
      <c r="H38" s="380">
        <v>0</v>
      </c>
      <c r="I38" s="380">
        <v>0</v>
      </c>
      <c r="J38" s="656" t="s">
        <v>371</v>
      </c>
      <c r="K38" s="657"/>
    </row>
    <row r="39" spans="1:11" ht="33.75">
      <c r="A39" s="362">
        <v>1520</v>
      </c>
      <c r="B39" s="387">
        <v>16</v>
      </c>
      <c r="C39" s="373" t="s">
        <v>372</v>
      </c>
      <c r="D39" s="374">
        <f t="shared" si="1"/>
        <v>6514</v>
      </c>
      <c r="E39" s="374">
        <f t="shared" si="1"/>
        <v>228</v>
      </c>
      <c r="F39" s="375">
        <v>5989</v>
      </c>
      <c r="G39" s="375">
        <v>117</v>
      </c>
      <c r="H39" s="375">
        <v>525</v>
      </c>
      <c r="I39" s="375">
        <v>111</v>
      </c>
      <c r="J39" s="634" t="s">
        <v>373</v>
      </c>
      <c r="K39" s="635"/>
    </row>
    <row r="40" spans="1:11" s="376" customFormat="1" ht="15">
      <c r="A40" s="376">
        <v>16</v>
      </c>
      <c r="B40" s="389">
        <v>1622</v>
      </c>
      <c r="C40" s="390" t="s">
        <v>374</v>
      </c>
      <c r="D40" s="379">
        <f t="shared" si="1"/>
        <v>6514</v>
      </c>
      <c r="E40" s="379">
        <f t="shared" si="1"/>
        <v>228</v>
      </c>
      <c r="F40" s="380">
        <v>5989</v>
      </c>
      <c r="G40" s="380">
        <v>117</v>
      </c>
      <c r="H40" s="380">
        <v>525</v>
      </c>
      <c r="I40" s="380">
        <v>111</v>
      </c>
      <c r="J40" s="656" t="s">
        <v>375</v>
      </c>
      <c r="K40" s="657"/>
    </row>
    <row r="41" spans="1:11">
      <c r="A41" s="362">
        <v>1622</v>
      </c>
      <c r="B41" s="387">
        <v>17</v>
      </c>
      <c r="C41" s="373" t="s">
        <v>376</v>
      </c>
      <c r="D41" s="374">
        <f t="shared" si="1"/>
        <v>1033</v>
      </c>
      <c r="E41" s="374">
        <f t="shared" si="1"/>
        <v>11</v>
      </c>
      <c r="F41" s="375">
        <f>F42+F43</f>
        <v>1033</v>
      </c>
      <c r="G41" s="375">
        <f t="shared" ref="G41:H41" si="7">G42+G43</f>
        <v>11</v>
      </c>
      <c r="H41" s="375">
        <f t="shared" si="7"/>
        <v>0</v>
      </c>
      <c r="I41" s="375">
        <f>I42+I43</f>
        <v>0</v>
      </c>
      <c r="J41" s="634" t="s">
        <v>377</v>
      </c>
      <c r="K41" s="635"/>
    </row>
    <row r="42" spans="1:11" s="376" customFormat="1" ht="22.5">
      <c r="A42" s="376">
        <v>17</v>
      </c>
      <c r="B42" s="389">
        <v>1702</v>
      </c>
      <c r="C42" s="390" t="s">
        <v>378</v>
      </c>
      <c r="D42" s="379">
        <f t="shared" si="1"/>
        <v>607</v>
      </c>
      <c r="E42" s="379">
        <f t="shared" si="1"/>
        <v>6</v>
      </c>
      <c r="F42" s="380">
        <v>607</v>
      </c>
      <c r="G42" s="380">
        <v>6</v>
      </c>
      <c r="H42" s="380">
        <v>0</v>
      </c>
      <c r="I42" s="380">
        <v>0</v>
      </c>
      <c r="J42" s="656" t="s">
        <v>379</v>
      </c>
      <c r="K42" s="657"/>
    </row>
    <row r="43" spans="1:11">
      <c r="A43" s="362">
        <v>1702</v>
      </c>
      <c r="B43" s="391">
        <v>1709</v>
      </c>
      <c r="C43" s="382" t="s">
        <v>380</v>
      </c>
      <c r="D43" s="374">
        <f t="shared" si="1"/>
        <v>426</v>
      </c>
      <c r="E43" s="374">
        <f t="shared" si="1"/>
        <v>5</v>
      </c>
      <c r="F43" s="375">
        <v>426</v>
      </c>
      <c r="G43" s="375">
        <v>5</v>
      </c>
      <c r="H43" s="375">
        <v>0</v>
      </c>
      <c r="I43" s="375">
        <v>0</v>
      </c>
      <c r="J43" s="638" t="s">
        <v>381</v>
      </c>
      <c r="K43" s="639"/>
    </row>
    <row r="44" spans="1:11" s="388" customFormat="1">
      <c r="A44" s="388">
        <v>1709</v>
      </c>
      <c r="B44" s="392">
        <v>18</v>
      </c>
      <c r="C44" s="378" t="s">
        <v>382</v>
      </c>
      <c r="D44" s="379">
        <f t="shared" si="1"/>
        <v>4112</v>
      </c>
      <c r="E44" s="379">
        <f t="shared" si="1"/>
        <v>101</v>
      </c>
      <c r="F44" s="380">
        <f t="shared" ref="F44:H44" si="8">F45+F46</f>
        <v>3978</v>
      </c>
      <c r="G44" s="380">
        <f t="shared" si="8"/>
        <v>73</v>
      </c>
      <c r="H44" s="380">
        <f t="shared" si="8"/>
        <v>134</v>
      </c>
      <c r="I44" s="380">
        <f>I45+I46</f>
        <v>28</v>
      </c>
      <c r="J44" s="662" t="s">
        <v>385</v>
      </c>
      <c r="K44" s="663"/>
    </row>
    <row r="45" spans="1:11">
      <c r="A45" s="362">
        <v>18</v>
      </c>
      <c r="B45" s="391">
        <v>1811</v>
      </c>
      <c r="C45" s="382" t="s">
        <v>386</v>
      </c>
      <c r="D45" s="374">
        <f t="shared" si="1"/>
        <v>4059</v>
      </c>
      <c r="E45" s="374">
        <f t="shared" si="1"/>
        <v>100</v>
      </c>
      <c r="F45" s="375">
        <v>3925</v>
      </c>
      <c r="G45" s="375">
        <v>72</v>
      </c>
      <c r="H45" s="375">
        <v>134</v>
      </c>
      <c r="I45" s="375">
        <v>28</v>
      </c>
      <c r="J45" s="638" t="s">
        <v>388</v>
      </c>
      <c r="K45" s="639"/>
    </row>
    <row r="46" spans="1:11" s="399" customFormat="1">
      <c r="A46" s="399">
        <v>1811</v>
      </c>
      <c r="B46" s="389">
        <v>1820</v>
      </c>
      <c r="C46" s="390" t="s">
        <v>389</v>
      </c>
      <c r="D46" s="400">
        <f t="shared" si="1"/>
        <v>53</v>
      </c>
      <c r="E46" s="400">
        <f t="shared" si="1"/>
        <v>1</v>
      </c>
      <c r="F46" s="401">
        <v>53</v>
      </c>
      <c r="G46" s="401">
        <v>1</v>
      </c>
      <c r="H46" s="401">
        <v>0</v>
      </c>
      <c r="I46" s="401">
        <v>0</v>
      </c>
      <c r="J46" s="656" t="s">
        <v>390</v>
      </c>
      <c r="K46" s="657"/>
    </row>
    <row r="47" spans="1:11">
      <c r="A47" s="362">
        <v>1820</v>
      </c>
      <c r="B47" s="387">
        <v>19</v>
      </c>
      <c r="C47" s="373" t="s">
        <v>391</v>
      </c>
      <c r="D47" s="374">
        <f t="shared" si="1"/>
        <v>809</v>
      </c>
      <c r="E47" s="374">
        <f t="shared" si="1"/>
        <v>3</v>
      </c>
      <c r="F47" s="375">
        <v>809</v>
      </c>
      <c r="G47" s="375">
        <v>3</v>
      </c>
      <c r="H47" s="375">
        <v>0</v>
      </c>
      <c r="I47" s="375">
        <v>0</v>
      </c>
      <c r="J47" s="634" t="s">
        <v>392</v>
      </c>
      <c r="K47" s="635"/>
    </row>
    <row r="48" spans="1:11" s="376" customFormat="1" ht="15">
      <c r="A48" s="376">
        <v>21</v>
      </c>
      <c r="B48" s="392">
        <v>20</v>
      </c>
      <c r="C48" s="378" t="s">
        <v>393</v>
      </c>
      <c r="D48" s="379">
        <f t="shared" si="1"/>
        <v>8925</v>
      </c>
      <c r="E48" s="379">
        <f t="shared" si="1"/>
        <v>41</v>
      </c>
      <c r="F48" s="380">
        <v>8919</v>
      </c>
      <c r="G48" s="380">
        <v>40</v>
      </c>
      <c r="H48" s="380">
        <v>6</v>
      </c>
      <c r="I48" s="380">
        <v>1</v>
      </c>
      <c r="J48" s="662" t="s">
        <v>395</v>
      </c>
      <c r="K48" s="663"/>
    </row>
    <row r="49" spans="1:11" ht="22.5">
      <c r="A49" s="362">
        <v>2394</v>
      </c>
      <c r="B49" s="387">
        <v>21</v>
      </c>
      <c r="C49" s="373" t="s">
        <v>396</v>
      </c>
      <c r="D49" s="374">
        <f t="shared" si="1"/>
        <v>256</v>
      </c>
      <c r="E49" s="374">
        <f t="shared" si="1"/>
        <v>2</v>
      </c>
      <c r="F49" s="375">
        <v>256</v>
      </c>
      <c r="G49" s="375">
        <v>2</v>
      </c>
      <c r="H49" s="375">
        <v>0</v>
      </c>
      <c r="I49" s="375">
        <v>0</v>
      </c>
      <c r="J49" s="634" t="s">
        <v>397</v>
      </c>
      <c r="K49" s="635"/>
    </row>
    <row r="50" spans="1:11" s="388" customFormat="1" ht="22.5">
      <c r="A50" s="388">
        <v>2395</v>
      </c>
      <c r="B50" s="389">
        <v>2100</v>
      </c>
      <c r="C50" s="390" t="s">
        <v>398</v>
      </c>
      <c r="D50" s="379">
        <f t="shared" si="1"/>
        <v>256</v>
      </c>
      <c r="E50" s="379">
        <f t="shared" si="1"/>
        <v>2</v>
      </c>
      <c r="F50" s="380">
        <v>256</v>
      </c>
      <c r="G50" s="380">
        <v>2</v>
      </c>
      <c r="H50" s="380">
        <v>0</v>
      </c>
      <c r="I50" s="380">
        <v>0</v>
      </c>
      <c r="J50" s="656" t="s">
        <v>399</v>
      </c>
      <c r="K50" s="657"/>
    </row>
    <row r="51" spans="1:11">
      <c r="A51" s="362">
        <v>2396</v>
      </c>
      <c r="B51" s="387">
        <v>22</v>
      </c>
      <c r="C51" s="373" t="s">
        <v>400</v>
      </c>
      <c r="D51" s="374">
        <f t="shared" si="1"/>
        <v>6837</v>
      </c>
      <c r="E51" s="374">
        <f t="shared" si="1"/>
        <v>66</v>
      </c>
      <c r="F51" s="375">
        <f t="shared" ref="F51:H51" si="9">F52+F53</f>
        <v>6777</v>
      </c>
      <c r="G51" s="375">
        <f t="shared" si="9"/>
        <v>57</v>
      </c>
      <c r="H51" s="375">
        <f t="shared" si="9"/>
        <v>60</v>
      </c>
      <c r="I51" s="375">
        <f>I52+I53</f>
        <v>9</v>
      </c>
      <c r="J51" s="634" t="s">
        <v>401</v>
      </c>
      <c r="K51" s="635"/>
    </row>
    <row r="52" spans="1:11" s="388" customFormat="1" ht="23.45" customHeight="1">
      <c r="A52" s="388">
        <v>2399</v>
      </c>
      <c r="B52" s="389">
        <v>2211</v>
      </c>
      <c r="C52" s="390" t="s">
        <v>402</v>
      </c>
      <c r="D52" s="379">
        <f t="shared" si="1"/>
        <v>42</v>
      </c>
      <c r="E52" s="379">
        <f t="shared" si="1"/>
        <v>2</v>
      </c>
      <c r="F52" s="380">
        <v>42</v>
      </c>
      <c r="G52" s="380">
        <v>2</v>
      </c>
      <c r="H52" s="380">
        <v>0</v>
      </c>
      <c r="I52" s="380">
        <v>0</v>
      </c>
      <c r="J52" s="656" t="s">
        <v>403</v>
      </c>
      <c r="K52" s="657"/>
    </row>
    <row r="53" spans="1:11">
      <c r="A53" s="362">
        <v>24</v>
      </c>
      <c r="B53" s="391">
        <v>2220</v>
      </c>
      <c r="C53" s="382" t="s">
        <v>404</v>
      </c>
      <c r="D53" s="374">
        <f t="shared" si="1"/>
        <v>6795</v>
      </c>
      <c r="E53" s="374">
        <f t="shared" si="1"/>
        <v>64</v>
      </c>
      <c r="F53" s="375">
        <v>6735</v>
      </c>
      <c r="G53" s="375">
        <v>55</v>
      </c>
      <c r="H53" s="375">
        <v>60</v>
      </c>
      <c r="I53" s="375">
        <v>9</v>
      </c>
      <c r="J53" s="638" t="s">
        <v>405</v>
      </c>
      <c r="K53" s="639"/>
    </row>
    <row r="54" spans="1:11" s="376" customFormat="1" ht="15">
      <c r="A54" s="376">
        <v>25</v>
      </c>
      <c r="B54" s="392">
        <v>23</v>
      </c>
      <c r="C54" s="378" t="s">
        <v>406</v>
      </c>
      <c r="D54" s="379">
        <f t="shared" si="1"/>
        <v>25102</v>
      </c>
      <c r="E54" s="379">
        <f t="shared" si="1"/>
        <v>134</v>
      </c>
      <c r="F54" s="380">
        <f>F55+F56+F57+F58+F59</f>
        <v>25096</v>
      </c>
      <c r="G54" s="380">
        <f t="shared" ref="G54:H54" si="10">G55+G56+G57+G58+G59</f>
        <v>132</v>
      </c>
      <c r="H54" s="380">
        <f t="shared" si="10"/>
        <v>6</v>
      </c>
      <c r="I54" s="380">
        <f>I55+I56+I57+I58+I59</f>
        <v>2</v>
      </c>
      <c r="J54" s="662" t="s">
        <v>407</v>
      </c>
      <c r="K54" s="663"/>
    </row>
    <row r="55" spans="1:11">
      <c r="A55" s="362">
        <v>2511</v>
      </c>
      <c r="B55" s="402">
        <v>2310</v>
      </c>
      <c r="C55" s="403" t="s">
        <v>408</v>
      </c>
      <c r="D55" s="397">
        <f t="shared" si="1"/>
        <v>1908</v>
      </c>
      <c r="E55" s="397">
        <f t="shared" si="1"/>
        <v>15</v>
      </c>
      <c r="F55" s="398">
        <v>1902</v>
      </c>
      <c r="G55" s="398">
        <v>13</v>
      </c>
      <c r="H55" s="398">
        <v>6</v>
      </c>
      <c r="I55" s="398">
        <v>2</v>
      </c>
      <c r="J55" s="664" t="s">
        <v>410</v>
      </c>
      <c r="K55" s="665"/>
    </row>
    <row r="56" spans="1:11" s="388" customFormat="1">
      <c r="A56" s="388">
        <v>2591</v>
      </c>
      <c r="B56" s="389">
        <v>2394</v>
      </c>
      <c r="C56" s="390" t="s">
        <v>411</v>
      </c>
      <c r="D56" s="379">
        <f t="shared" si="1"/>
        <v>1604</v>
      </c>
      <c r="E56" s="379">
        <f t="shared" si="1"/>
        <v>5</v>
      </c>
      <c r="F56" s="380">
        <v>1604</v>
      </c>
      <c r="G56" s="380">
        <v>5</v>
      </c>
      <c r="H56" s="380">
        <v>0</v>
      </c>
      <c r="I56" s="380">
        <v>0</v>
      </c>
      <c r="J56" s="656" t="s">
        <v>412</v>
      </c>
      <c r="K56" s="657"/>
    </row>
    <row r="57" spans="1:11">
      <c r="A57" s="362">
        <v>2592</v>
      </c>
      <c r="B57" s="402">
        <v>2395</v>
      </c>
      <c r="C57" s="403" t="s">
        <v>413</v>
      </c>
      <c r="D57" s="397">
        <f t="shared" si="1"/>
        <v>17064</v>
      </c>
      <c r="E57" s="397">
        <f t="shared" si="1"/>
        <v>74</v>
      </c>
      <c r="F57" s="398">
        <v>17064</v>
      </c>
      <c r="G57" s="398">
        <v>74</v>
      </c>
      <c r="H57" s="398">
        <v>0</v>
      </c>
      <c r="I57" s="398">
        <v>0</v>
      </c>
      <c r="J57" s="664" t="s">
        <v>414</v>
      </c>
      <c r="K57" s="665"/>
    </row>
    <row r="58" spans="1:11" s="388" customFormat="1">
      <c r="A58" s="388">
        <v>2599</v>
      </c>
      <c r="B58" s="389">
        <v>2396</v>
      </c>
      <c r="C58" s="390" t="s">
        <v>415</v>
      </c>
      <c r="D58" s="379">
        <f t="shared" si="1"/>
        <v>1429</v>
      </c>
      <c r="E58" s="379">
        <f t="shared" si="1"/>
        <v>30</v>
      </c>
      <c r="F58" s="380">
        <v>1429</v>
      </c>
      <c r="G58" s="380">
        <v>30</v>
      </c>
      <c r="H58" s="380">
        <v>0</v>
      </c>
      <c r="I58" s="380">
        <v>0</v>
      </c>
      <c r="J58" s="656" t="s">
        <v>416</v>
      </c>
      <c r="K58" s="657"/>
    </row>
    <row r="59" spans="1:11">
      <c r="A59" s="362">
        <v>27</v>
      </c>
      <c r="B59" s="391">
        <v>2399</v>
      </c>
      <c r="C59" s="382" t="s">
        <v>417</v>
      </c>
      <c r="D59" s="374">
        <f t="shared" si="1"/>
        <v>3097</v>
      </c>
      <c r="E59" s="374">
        <f t="shared" si="1"/>
        <v>10</v>
      </c>
      <c r="F59" s="375">
        <v>3097</v>
      </c>
      <c r="G59" s="375">
        <v>10</v>
      </c>
      <c r="H59" s="375">
        <v>0</v>
      </c>
      <c r="I59" s="375">
        <v>0</v>
      </c>
      <c r="J59" s="638" t="s">
        <v>418</v>
      </c>
      <c r="K59" s="639"/>
    </row>
    <row r="60" spans="1:11" s="388" customFormat="1">
      <c r="A60" s="388">
        <v>2710</v>
      </c>
      <c r="B60" s="392">
        <v>24</v>
      </c>
      <c r="C60" s="378" t="s">
        <v>419</v>
      </c>
      <c r="D60" s="379">
        <f t="shared" si="1"/>
        <v>4684</v>
      </c>
      <c r="E60" s="379">
        <f t="shared" si="1"/>
        <v>8</v>
      </c>
      <c r="F60" s="380">
        <v>4684</v>
      </c>
      <c r="G60" s="380">
        <v>8</v>
      </c>
      <c r="H60" s="380">
        <v>0</v>
      </c>
      <c r="I60" s="380">
        <v>0</v>
      </c>
      <c r="J60" s="662" t="s">
        <v>420</v>
      </c>
      <c r="K60" s="663"/>
    </row>
    <row r="61" spans="1:11" ht="22.5">
      <c r="A61" s="362">
        <v>28</v>
      </c>
      <c r="B61" s="387">
        <v>25</v>
      </c>
      <c r="C61" s="373" t="s">
        <v>421</v>
      </c>
      <c r="D61" s="374">
        <f t="shared" si="1"/>
        <v>27394</v>
      </c>
      <c r="E61" s="374">
        <f t="shared" si="1"/>
        <v>594</v>
      </c>
      <c r="F61" s="375">
        <f>F62+F63+F64+F65</f>
        <v>26213</v>
      </c>
      <c r="G61" s="375">
        <f t="shared" ref="G61:H61" si="11">G62+G63+G64+G65</f>
        <v>356</v>
      </c>
      <c r="H61" s="375">
        <f t="shared" si="11"/>
        <v>1181</v>
      </c>
      <c r="I61" s="375">
        <f>I62+I63+I64+I65</f>
        <v>238</v>
      </c>
      <c r="J61" s="634" t="s">
        <v>422</v>
      </c>
      <c r="K61" s="635"/>
    </row>
    <row r="62" spans="1:11" s="388" customFormat="1">
      <c r="A62" s="388">
        <v>2810</v>
      </c>
      <c r="B62" s="389">
        <v>2511</v>
      </c>
      <c r="C62" s="390" t="s">
        <v>423</v>
      </c>
      <c r="D62" s="379">
        <f t="shared" si="1"/>
        <v>25818</v>
      </c>
      <c r="E62" s="379">
        <f t="shared" si="1"/>
        <v>574</v>
      </c>
      <c r="F62" s="380">
        <v>24637</v>
      </c>
      <c r="G62" s="380">
        <v>336</v>
      </c>
      <c r="H62" s="380">
        <v>1181</v>
      </c>
      <c r="I62" s="380">
        <v>238</v>
      </c>
      <c r="J62" s="393" t="s">
        <v>424</v>
      </c>
      <c r="K62" s="394"/>
    </row>
    <row r="63" spans="1:11" ht="22.5">
      <c r="A63" s="362">
        <v>2820</v>
      </c>
      <c r="B63" s="391">
        <v>2591</v>
      </c>
      <c r="C63" s="382" t="s">
        <v>425</v>
      </c>
      <c r="D63" s="374">
        <f t="shared" si="1"/>
        <v>218</v>
      </c>
      <c r="E63" s="374">
        <f t="shared" si="1"/>
        <v>4</v>
      </c>
      <c r="F63" s="375">
        <v>218</v>
      </c>
      <c r="G63" s="375">
        <v>4</v>
      </c>
      <c r="H63" s="375">
        <v>0</v>
      </c>
      <c r="I63" s="375">
        <v>0</v>
      </c>
      <c r="J63" s="638" t="s">
        <v>426</v>
      </c>
      <c r="K63" s="639"/>
    </row>
    <row r="64" spans="1:11" s="388" customFormat="1">
      <c r="A64" s="388">
        <v>29</v>
      </c>
      <c r="B64" s="389">
        <v>2592</v>
      </c>
      <c r="C64" s="390" t="s">
        <v>427</v>
      </c>
      <c r="D64" s="379">
        <f t="shared" si="1"/>
        <v>786</v>
      </c>
      <c r="E64" s="379">
        <f t="shared" si="1"/>
        <v>8</v>
      </c>
      <c r="F64" s="380">
        <v>786</v>
      </c>
      <c r="G64" s="380">
        <v>8</v>
      </c>
      <c r="H64" s="380">
        <v>0</v>
      </c>
      <c r="I64" s="380">
        <v>0</v>
      </c>
      <c r="J64" s="393" t="s">
        <v>428</v>
      </c>
      <c r="K64" s="394"/>
    </row>
    <row r="65" spans="1:11">
      <c r="A65" s="362">
        <v>2920</v>
      </c>
      <c r="B65" s="391">
        <v>2599</v>
      </c>
      <c r="C65" s="382" t="s">
        <v>429</v>
      </c>
      <c r="D65" s="374">
        <f t="shared" si="1"/>
        <v>572</v>
      </c>
      <c r="E65" s="374">
        <f t="shared" si="1"/>
        <v>8</v>
      </c>
      <c r="F65" s="375">
        <v>572</v>
      </c>
      <c r="G65" s="375">
        <v>8</v>
      </c>
      <c r="H65" s="375">
        <v>0</v>
      </c>
      <c r="I65" s="375">
        <v>0</v>
      </c>
      <c r="J65" s="638" t="s">
        <v>430</v>
      </c>
      <c r="K65" s="639"/>
    </row>
    <row r="66" spans="1:11" s="388" customFormat="1">
      <c r="A66" s="388">
        <v>2930</v>
      </c>
      <c r="B66" s="392">
        <v>27</v>
      </c>
      <c r="C66" s="378" t="s">
        <v>431</v>
      </c>
      <c r="D66" s="379">
        <f t="shared" si="1"/>
        <v>2232</v>
      </c>
      <c r="E66" s="379">
        <f t="shared" si="1"/>
        <v>28</v>
      </c>
      <c r="F66" s="380">
        <f>F67+F68+F69+F70+F71</f>
        <v>2223</v>
      </c>
      <c r="G66" s="380">
        <f t="shared" ref="G66:H66" si="12">G67+G68+G69+G70+G71</f>
        <v>26</v>
      </c>
      <c r="H66" s="380">
        <f t="shared" si="12"/>
        <v>9</v>
      </c>
      <c r="I66" s="380">
        <f>I67+I68+I69+I70+I71</f>
        <v>2</v>
      </c>
      <c r="J66" s="662" t="s">
        <v>433</v>
      </c>
      <c r="K66" s="663"/>
    </row>
    <row r="67" spans="1:11" ht="27" customHeight="1">
      <c r="A67" s="362">
        <v>30</v>
      </c>
      <c r="B67" s="391">
        <v>2710</v>
      </c>
      <c r="C67" s="382" t="s">
        <v>434</v>
      </c>
      <c r="D67" s="374">
        <f t="shared" si="1"/>
        <v>663</v>
      </c>
      <c r="E67" s="374">
        <f t="shared" si="1"/>
        <v>11</v>
      </c>
      <c r="F67" s="375">
        <v>658</v>
      </c>
      <c r="G67" s="375">
        <v>10</v>
      </c>
      <c r="H67" s="375">
        <v>5</v>
      </c>
      <c r="I67" s="375">
        <v>1</v>
      </c>
      <c r="J67" s="638" t="s">
        <v>435</v>
      </c>
      <c r="K67" s="639"/>
    </row>
    <row r="68" spans="1:11" s="399" customFormat="1" ht="31.5" customHeight="1">
      <c r="A68" s="399">
        <v>3011</v>
      </c>
      <c r="B68" s="404">
        <v>2730</v>
      </c>
      <c r="C68" s="405" t="s">
        <v>436</v>
      </c>
      <c r="D68" s="400">
        <f t="shared" si="1"/>
        <v>704</v>
      </c>
      <c r="E68" s="400">
        <f t="shared" si="1"/>
        <v>3</v>
      </c>
      <c r="F68" s="401">
        <v>704</v>
      </c>
      <c r="G68" s="401">
        <v>3</v>
      </c>
      <c r="H68" s="401">
        <v>0</v>
      </c>
      <c r="I68" s="401">
        <v>0</v>
      </c>
      <c r="J68" s="666" t="s">
        <v>437</v>
      </c>
      <c r="K68" s="667"/>
    </row>
    <row r="69" spans="1:11">
      <c r="B69" s="391">
        <v>2740</v>
      </c>
      <c r="C69" s="382" t="s">
        <v>438</v>
      </c>
      <c r="D69" s="374">
        <f t="shared" si="1"/>
        <v>59</v>
      </c>
      <c r="E69" s="374">
        <f t="shared" si="1"/>
        <v>2</v>
      </c>
      <c r="F69" s="375">
        <v>59</v>
      </c>
      <c r="G69" s="375">
        <v>2</v>
      </c>
      <c r="H69" s="375">
        <v>0</v>
      </c>
      <c r="I69" s="375">
        <v>0</v>
      </c>
      <c r="J69" s="638" t="s">
        <v>439</v>
      </c>
      <c r="K69" s="639"/>
    </row>
    <row r="70" spans="1:11">
      <c r="B70" s="391">
        <v>2750</v>
      </c>
      <c r="C70" s="20" t="s">
        <v>726</v>
      </c>
      <c r="D70" s="374">
        <f t="shared" si="1"/>
        <v>181</v>
      </c>
      <c r="E70" s="374">
        <f t="shared" si="1"/>
        <v>3</v>
      </c>
      <c r="F70" s="375">
        <v>181</v>
      </c>
      <c r="G70" s="375">
        <v>3</v>
      </c>
      <c r="H70" s="375">
        <v>0</v>
      </c>
      <c r="I70" s="375">
        <v>0</v>
      </c>
      <c r="J70" s="670" t="s">
        <v>763</v>
      </c>
      <c r="K70" s="671"/>
    </row>
    <row r="71" spans="1:11" s="399" customFormat="1">
      <c r="A71" s="399">
        <v>31</v>
      </c>
      <c r="B71" s="404">
        <v>2790</v>
      </c>
      <c r="C71" s="405" t="s">
        <v>440</v>
      </c>
      <c r="D71" s="400">
        <f t="shared" si="1"/>
        <v>625</v>
      </c>
      <c r="E71" s="400">
        <f t="shared" si="1"/>
        <v>9</v>
      </c>
      <c r="F71" s="401">
        <v>621</v>
      </c>
      <c r="G71" s="401">
        <v>8</v>
      </c>
      <c r="H71" s="401">
        <v>4</v>
      </c>
      <c r="I71" s="401">
        <v>1</v>
      </c>
      <c r="J71" s="666" t="s">
        <v>441</v>
      </c>
      <c r="K71" s="667"/>
    </row>
    <row r="72" spans="1:11">
      <c r="A72" s="362">
        <v>3100</v>
      </c>
      <c r="B72" s="387">
        <v>28</v>
      </c>
      <c r="C72" s="373" t="s">
        <v>442</v>
      </c>
      <c r="D72" s="374">
        <f t="shared" si="1"/>
        <v>1731</v>
      </c>
      <c r="E72" s="374">
        <f t="shared" si="1"/>
        <v>2</v>
      </c>
      <c r="F72" s="375">
        <v>1731</v>
      </c>
      <c r="G72" s="375">
        <v>2</v>
      </c>
      <c r="H72" s="375">
        <v>0</v>
      </c>
      <c r="I72" s="375">
        <v>0</v>
      </c>
      <c r="J72" s="634" t="s">
        <v>443</v>
      </c>
      <c r="K72" s="635"/>
    </row>
    <row r="73" spans="1:11" s="376" customFormat="1" ht="45">
      <c r="A73" s="376">
        <v>32</v>
      </c>
      <c r="B73" s="389">
        <v>2810</v>
      </c>
      <c r="C73" s="390" t="s">
        <v>444</v>
      </c>
      <c r="D73" s="379">
        <f t="shared" si="1"/>
        <v>1731</v>
      </c>
      <c r="E73" s="379">
        <f t="shared" si="1"/>
        <v>2</v>
      </c>
      <c r="F73" s="380">
        <v>1731</v>
      </c>
      <c r="G73" s="380">
        <v>2</v>
      </c>
      <c r="H73" s="380">
        <v>0</v>
      </c>
      <c r="I73" s="380">
        <v>0</v>
      </c>
      <c r="J73" s="656" t="s">
        <v>445</v>
      </c>
      <c r="K73" s="657"/>
    </row>
    <row r="74" spans="1:11" s="388" customFormat="1" ht="22.5">
      <c r="A74" s="388">
        <v>3290</v>
      </c>
      <c r="B74" s="392">
        <v>29</v>
      </c>
      <c r="C74" s="378" t="s">
        <v>446</v>
      </c>
      <c r="D74" s="379">
        <f t="shared" si="1"/>
        <v>423</v>
      </c>
      <c r="E74" s="379">
        <f t="shared" si="1"/>
        <v>6</v>
      </c>
      <c r="F74" s="380">
        <f>F75+F76</f>
        <v>423</v>
      </c>
      <c r="G74" s="380">
        <f t="shared" ref="G74:H74" si="13">G75+G76</f>
        <v>6</v>
      </c>
      <c r="H74" s="380">
        <f t="shared" si="13"/>
        <v>0</v>
      </c>
      <c r="I74" s="380">
        <f>I75+I76</f>
        <v>0</v>
      </c>
      <c r="J74" s="662" t="s">
        <v>447</v>
      </c>
      <c r="K74" s="663"/>
    </row>
    <row r="75" spans="1:11" ht="22.5">
      <c r="A75" s="362">
        <v>33</v>
      </c>
      <c r="B75" s="391">
        <v>2920</v>
      </c>
      <c r="C75" s="382" t="s">
        <v>448</v>
      </c>
      <c r="D75" s="374">
        <f t="shared" si="1"/>
        <v>384</v>
      </c>
      <c r="E75" s="374">
        <f t="shared" si="1"/>
        <v>5</v>
      </c>
      <c r="F75" s="375">
        <v>384</v>
      </c>
      <c r="G75" s="375">
        <v>5</v>
      </c>
      <c r="H75" s="375">
        <v>0</v>
      </c>
      <c r="I75" s="375">
        <v>0</v>
      </c>
      <c r="J75" s="638" t="s">
        <v>449</v>
      </c>
      <c r="K75" s="639"/>
    </row>
    <row r="76" spans="1:11" s="399" customFormat="1">
      <c r="B76" s="404">
        <v>2930</v>
      </c>
      <c r="C76" s="405" t="s">
        <v>450</v>
      </c>
      <c r="D76" s="400">
        <f t="shared" ref="D76:E101" si="14">H76+F76</f>
        <v>39</v>
      </c>
      <c r="E76" s="400">
        <f t="shared" si="14"/>
        <v>1</v>
      </c>
      <c r="F76" s="401">
        <v>39</v>
      </c>
      <c r="G76" s="401">
        <v>1</v>
      </c>
      <c r="H76" s="401">
        <v>0</v>
      </c>
      <c r="I76" s="401">
        <v>0</v>
      </c>
      <c r="J76" s="666" t="s">
        <v>452</v>
      </c>
      <c r="K76" s="667"/>
    </row>
    <row r="77" spans="1:11">
      <c r="B77" s="387">
        <v>30</v>
      </c>
      <c r="C77" s="373" t="s">
        <v>453</v>
      </c>
      <c r="D77" s="374">
        <f t="shared" si="14"/>
        <v>325</v>
      </c>
      <c r="E77" s="374">
        <f t="shared" si="14"/>
        <v>2</v>
      </c>
      <c r="F77" s="375">
        <f>F78+F79</f>
        <v>325</v>
      </c>
      <c r="G77" s="375">
        <f t="shared" ref="G77:H77" si="15">G78+G79</f>
        <v>2</v>
      </c>
      <c r="H77" s="375">
        <f t="shared" si="15"/>
        <v>0</v>
      </c>
      <c r="I77" s="375">
        <f>I78+I79</f>
        <v>0</v>
      </c>
      <c r="J77" s="634" t="s">
        <v>454</v>
      </c>
      <c r="K77" s="635"/>
    </row>
    <row r="78" spans="1:11" s="399" customFormat="1">
      <c r="B78" s="404">
        <v>3011</v>
      </c>
      <c r="C78" s="405" t="s">
        <v>455</v>
      </c>
      <c r="D78" s="400">
        <f t="shared" si="14"/>
        <v>267</v>
      </c>
      <c r="E78" s="400">
        <f t="shared" si="14"/>
        <v>1</v>
      </c>
      <c r="F78" s="401">
        <v>267</v>
      </c>
      <c r="G78" s="401">
        <v>1</v>
      </c>
      <c r="H78" s="401">
        <v>0</v>
      </c>
      <c r="I78" s="401">
        <v>0</v>
      </c>
      <c r="J78" s="666" t="s">
        <v>456</v>
      </c>
      <c r="K78" s="667"/>
    </row>
    <row r="79" spans="1:11">
      <c r="A79" s="362">
        <v>3315</v>
      </c>
      <c r="B79" s="391">
        <v>3012</v>
      </c>
      <c r="C79" s="382" t="s">
        <v>457</v>
      </c>
      <c r="D79" s="374">
        <f t="shared" si="14"/>
        <v>58</v>
      </c>
      <c r="E79" s="374">
        <f t="shared" si="14"/>
        <v>1</v>
      </c>
      <c r="F79" s="375">
        <v>58</v>
      </c>
      <c r="G79" s="375">
        <v>1</v>
      </c>
      <c r="H79" s="375">
        <v>0</v>
      </c>
      <c r="I79" s="375">
        <v>0</v>
      </c>
      <c r="J79" s="638" t="s">
        <v>458</v>
      </c>
      <c r="K79" s="639"/>
    </row>
    <row r="80" spans="1:11" s="388" customFormat="1">
      <c r="B80" s="392">
        <v>31</v>
      </c>
      <c r="C80" s="378" t="s">
        <v>459</v>
      </c>
      <c r="D80" s="379">
        <f t="shared" si="14"/>
        <v>5121</v>
      </c>
      <c r="E80" s="379">
        <f t="shared" si="14"/>
        <v>215</v>
      </c>
      <c r="F80" s="380">
        <v>4542</v>
      </c>
      <c r="G80" s="380">
        <v>78</v>
      </c>
      <c r="H80" s="380">
        <v>579</v>
      </c>
      <c r="I80" s="380">
        <v>137</v>
      </c>
      <c r="J80" s="662" t="s">
        <v>460</v>
      </c>
      <c r="K80" s="663"/>
    </row>
    <row r="81" spans="1:11">
      <c r="B81" s="391">
        <v>3100</v>
      </c>
      <c r="C81" s="382" t="s">
        <v>459</v>
      </c>
      <c r="D81" s="374">
        <f t="shared" si="14"/>
        <v>5121</v>
      </c>
      <c r="E81" s="374">
        <f t="shared" si="14"/>
        <v>215</v>
      </c>
      <c r="F81" s="375">
        <v>4542</v>
      </c>
      <c r="G81" s="375">
        <v>78</v>
      </c>
      <c r="H81" s="375">
        <v>579</v>
      </c>
      <c r="I81" s="375">
        <v>137</v>
      </c>
      <c r="J81" s="638" t="s">
        <v>461</v>
      </c>
      <c r="K81" s="639"/>
    </row>
    <row r="82" spans="1:11" s="388" customFormat="1">
      <c r="B82" s="392">
        <v>32</v>
      </c>
      <c r="C82" s="378" t="s">
        <v>462</v>
      </c>
      <c r="D82" s="379">
        <f t="shared" si="14"/>
        <v>146</v>
      </c>
      <c r="E82" s="379">
        <f t="shared" si="14"/>
        <v>4</v>
      </c>
      <c r="F82" s="380">
        <f>F83+F84</f>
        <v>143</v>
      </c>
      <c r="G82" s="380">
        <f t="shared" ref="G82:H82" si="16">G83+G84</f>
        <v>3</v>
      </c>
      <c r="H82" s="380">
        <f t="shared" si="16"/>
        <v>3</v>
      </c>
      <c r="I82" s="380">
        <f>I83+I84</f>
        <v>1</v>
      </c>
      <c r="J82" s="662" t="s">
        <v>463</v>
      </c>
      <c r="K82" s="663"/>
    </row>
    <row r="83" spans="1:11">
      <c r="B83" s="391">
        <v>3250</v>
      </c>
      <c r="C83" s="382" t="s">
        <v>464</v>
      </c>
      <c r="D83" s="374">
        <f t="shared" si="14"/>
        <v>81</v>
      </c>
      <c r="E83" s="374">
        <f t="shared" si="14"/>
        <v>1</v>
      </c>
      <c r="F83" s="375">
        <v>81</v>
      </c>
      <c r="G83" s="375">
        <v>1</v>
      </c>
      <c r="H83" s="375">
        <v>0</v>
      </c>
      <c r="I83" s="375">
        <v>0</v>
      </c>
      <c r="J83" s="638" t="s">
        <v>465</v>
      </c>
      <c r="K83" s="639"/>
    </row>
    <row r="84" spans="1:11" s="399" customFormat="1">
      <c r="B84" s="404">
        <v>3290</v>
      </c>
      <c r="C84" s="405" t="s">
        <v>466</v>
      </c>
      <c r="D84" s="400">
        <f t="shared" si="14"/>
        <v>65</v>
      </c>
      <c r="E84" s="400">
        <f t="shared" si="14"/>
        <v>3</v>
      </c>
      <c r="F84" s="401">
        <v>62</v>
      </c>
      <c r="G84" s="401">
        <v>2</v>
      </c>
      <c r="H84" s="401">
        <v>3</v>
      </c>
      <c r="I84" s="401">
        <v>1</v>
      </c>
      <c r="J84" s="666" t="s">
        <v>467</v>
      </c>
      <c r="K84" s="667"/>
    </row>
    <row r="85" spans="1:11">
      <c r="B85" s="387">
        <v>33</v>
      </c>
      <c r="C85" s="373" t="s">
        <v>468</v>
      </c>
      <c r="D85" s="374">
        <f t="shared" si="14"/>
        <v>1947</v>
      </c>
      <c r="E85" s="374">
        <f t="shared" si="14"/>
        <v>115</v>
      </c>
      <c r="F85" s="375">
        <f>F86+F87+F88+F89</f>
        <v>1653</v>
      </c>
      <c r="G85" s="375">
        <f t="shared" ref="G85:H85" si="17">G86+G87+G88+G89</f>
        <v>39</v>
      </c>
      <c r="H85" s="375">
        <f t="shared" si="17"/>
        <v>294</v>
      </c>
      <c r="I85" s="375">
        <f>I86+I87+I88+I89</f>
        <v>76</v>
      </c>
      <c r="J85" s="634" t="s">
        <v>469</v>
      </c>
      <c r="K85" s="635"/>
    </row>
    <row r="86" spans="1:11" s="376" customFormat="1" ht="15">
      <c r="B86" s="389">
        <v>3311</v>
      </c>
      <c r="C86" s="390" t="s">
        <v>470</v>
      </c>
      <c r="D86" s="379">
        <f t="shared" si="14"/>
        <v>124</v>
      </c>
      <c r="E86" s="379">
        <f t="shared" si="14"/>
        <v>9</v>
      </c>
      <c r="F86" s="380">
        <v>110</v>
      </c>
      <c r="G86" s="380">
        <v>5</v>
      </c>
      <c r="H86" s="380">
        <v>14</v>
      </c>
      <c r="I86" s="380">
        <v>4</v>
      </c>
      <c r="J86" s="656" t="s">
        <v>472</v>
      </c>
      <c r="K86" s="657"/>
    </row>
    <row r="87" spans="1:11">
      <c r="B87" s="391">
        <v>3312</v>
      </c>
      <c r="C87" s="382" t="s">
        <v>473</v>
      </c>
      <c r="D87" s="374">
        <f t="shared" si="14"/>
        <v>1373</v>
      </c>
      <c r="E87" s="374">
        <f t="shared" si="14"/>
        <v>77</v>
      </c>
      <c r="F87" s="375">
        <v>1139</v>
      </c>
      <c r="G87" s="375">
        <v>20</v>
      </c>
      <c r="H87" s="375">
        <v>234</v>
      </c>
      <c r="I87" s="375">
        <v>57</v>
      </c>
      <c r="J87" s="638" t="s">
        <v>474</v>
      </c>
      <c r="K87" s="639"/>
    </row>
    <row r="88" spans="1:11" s="376" customFormat="1" ht="15">
      <c r="B88" s="389">
        <v>3314</v>
      </c>
      <c r="C88" s="390" t="s">
        <v>475</v>
      </c>
      <c r="D88" s="379">
        <f t="shared" si="14"/>
        <v>29</v>
      </c>
      <c r="E88" s="379">
        <f t="shared" si="14"/>
        <v>9</v>
      </c>
      <c r="F88" s="380">
        <v>0</v>
      </c>
      <c r="G88" s="380">
        <v>0</v>
      </c>
      <c r="H88" s="380">
        <v>29</v>
      </c>
      <c r="I88" s="380">
        <v>9</v>
      </c>
      <c r="J88" s="656" t="s">
        <v>476</v>
      </c>
      <c r="K88" s="657"/>
    </row>
    <row r="89" spans="1:11">
      <c r="A89" s="362">
        <v>2591</v>
      </c>
      <c r="B89" s="391">
        <v>3315</v>
      </c>
      <c r="C89" s="382" t="s">
        <v>477</v>
      </c>
      <c r="D89" s="374">
        <f t="shared" si="14"/>
        <v>421</v>
      </c>
      <c r="E89" s="374">
        <f t="shared" si="14"/>
        <v>20</v>
      </c>
      <c r="F89" s="375">
        <v>404</v>
      </c>
      <c r="G89" s="375">
        <v>14</v>
      </c>
      <c r="H89" s="375">
        <v>17</v>
      </c>
      <c r="I89" s="375">
        <v>6</v>
      </c>
      <c r="J89" s="638" t="s">
        <v>478</v>
      </c>
      <c r="K89" s="639"/>
    </row>
    <row r="90" spans="1:11" s="367" customFormat="1" ht="15">
      <c r="A90" s="367">
        <v>2592</v>
      </c>
      <c r="B90" s="383" t="s">
        <v>479</v>
      </c>
      <c r="C90" s="384" t="s">
        <v>480</v>
      </c>
      <c r="D90" s="385">
        <f t="shared" si="14"/>
        <v>4859</v>
      </c>
      <c r="E90" s="385">
        <f t="shared" si="14"/>
        <v>7</v>
      </c>
      <c r="F90" s="386">
        <v>4859</v>
      </c>
      <c r="G90" s="386">
        <v>7</v>
      </c>
      <c r="H90" s="386">
        <v>0</v>
      </c>
      <c r="I90" s="386">
        <v>0</v>
      </c>
      <c r="J90" s="658" t="s">
        <v>481</v>
      </c>
      <c r="K90" s="659"/>
    </row>
    <row r="91" spans="1:11">
      <c r="A91" s="362">
        <v>2599</v>
      </c>
      <c r="B91" s="387">
        <v>35</v>
      </c>
      <c r="C91" s="373" t="s">
        <v>480</v>
      </c>
      <c r="D91" s="374">
        <f t="shared" si="14"/>
        <v>4859</v>
      </c>
      <c r="E91" s="374">
        <f t="shared" si="14"/>
        <v>7</v>
      </c>
      <c r="F91" s="375">
        <v>4859</v>
      </c>
      <c r="G91" s="375">
        <v>7</v>
      </c>
      <c r="H91" s="375">
        <v>0</v>
      </c>
      <c r="I91" s="375">
        <v>0</v>
      </c>
      <c r="J91" s="634" t="s">
        <v>482</v>
      </c>
      <c r="K91" s="635"/>
    </row>
    <row r="92" spans="1:11" s="367" customFormat="1" ht="24">
      <c r="A92" s="367">
        <v>2730</v>
      </c>
      <c r="B92" s="383" t="s">
        <v>483</v>
      </c>
      <c r="C92" s="384" t="s">
        <v>484</v>
      </c>
      <c r="D92" s="385">
        <f t="shared" si="14"/>
        <v>2526</v>
      </c>
      <c r="E92" s="385">
        <f t="shared" si="14"/>
        <v>37</v>
      </c>
      <c r="F92" s="386">
        <v>2506</v>
      </c>
      <c r="G92" s="386">
        <v>34</v>
      </c>
      <c r="H92" s="386">
        <v>20</v>
      </c>
      <c r="I92" s="386">
        <v>3</v>
      </c>
      <c r="J92" s="658" t="s">
        <v>485</v>
      </c>
      <c r="K92" s="659"/>
    </row>
    <row r="93" spans="1:11">
      <c r="A93" s="362">
        <v>2740</v>
      </c>
      <c r="B93" s="387">
        <v>37</v>
      </c>
      <c r="C93" s="373" t="s">
        <v>486</v>
      </c>
      <c r="D93" s="374">
        <f t="shared" si="14"/>
        <v>691</v>
      </c>
      <c r="E93" s="374">
        <f t="shared" si="14"/>
        <v>10</v>
      </c>
      <c r="F93" s="375">
        <v>691</v>
      </c>
      <c r="G93" s="375">
        <v>10</v>
      </c>
      <c r="H93" s="375">
        <v>0</v>
      </c>
      <c r="I93" s="375">
        <v>0</v>
      </c>
      <c r="J93" s="634" t="s">
        <v>487</v>
      </c>
      <c r="K93" s="635"/>
    </row>
    <row r="94" spans="1:11" s="376" customFormat="1" ht="15">
      <c r="A94" s="376">
        <v>2790</v>
      </c>
      <c r="B94" s="389">
        <v>3700</v>
      </c>
      <c r="C94" s="390" t="s">
        <v>486</v>
      </c>
      <c r="D94" s="379">
        <f t="shared" si="14"/>
        <v>691</v>
      </c>
      <c r="E94" s="379">
        <f t="shared" si="14"/>
        <v>10</v>
      </c>
      <c r="F94" s="380">
        <v>691</v>
      </c>
      <c r="G94" s="380">
        <v>10</v>
      </c>
      <c r="H94" s="380">
        <v>0</v>
      </c>
      <c r="I94" s="380">
        <v>0</v>
      </c>
      <c r="J94" s="656" t="s">
        <v>487</v>
      </c>
      <c r="K94" s="657"/>
    </row>
    <row r="95" spans="1:11" ht="22.5">
      <c r="A95" s="362">
        <v>28</v>
      </c>
      <c r="B95" s="387">
        <v>38</v>
      </c>
      <c r="C95" s="373" t="s">
        <v>488</v>
      </c>
      <c r="D95" s="374">
        <f t="shared" si="14"/>
        <v>1457</v>
      </c>
      <c r="E95" s="374">
        <f t="shared" si="14"/>
        <v>21</v>
      </c>
      <c r="F95" s="375">
        <f>F96+F97+F98+F99</f>
        <v>1437</v>
      </c>
      <c r="G95" s="375">
        <f t="shared" ref="G95:H95" si="18">G96+G97+G98+G99</f>
        <v>18</v>
      </c>
      <c r="H95" s="375">
        <f t="shared" si="18"/>
        <v>20</v>
      </c>
      <c r="I95" s="375">
        <f>I96+I97+I98+I99</f>
        <v>3</v>
      </c>
      <c r="J95" s="634" t="s">
        <v>489</v>
      </c>
      <c r="K95" s="635"/>
    </row>
    <row r="96" spans="1:11">
      <c r="A96" s="493"/>
      <c r="B96" s="19">
        <v>3811</v>
      </c>
      <c r="C96" s="20" t="s">
        <v>650</v>
      </c>
      <c r="D96" s="374">
        <f t="shared" si="14"/>
        <v>533</v>
      </c>
      <c r="E96" s="374">
        <f t="shared" si="14"/>
        <v>6</v>
      </c>
      <c r="F96" s="375">
        <v>533</v>
      </c>
      <c r="G96" s="375">
        <v>6</v>
      </c>
      <c r="H96" s="375">
        <v>0</v>
      </c>
      <c r="I96" s="375">
        <v>0</v>
      </c>
      <c r="J96" s="670" t="s">
        <v>651</v>
      </c>
      <c r="K96" s="674"/>
    </row>
    <row r="97" spans="1:11" s="376" customFormat="1" ht="15">
      <c r="A97" s="376">
        <v>2810</v>
      </c>
      <c r="B97" s="389">
        <v>3821</v>
      </c>
      <c r="C97" s="390" t="s">
        <v>490</v>
      </c>
      <c r="D97" s="379">
        <f t="shared" si="14"/>
        <v>564</v>
      </c>
      <c r="E97" s="379">
        <f t="shared" si="14"/>
        <v>4</v>
      </c>
      <c r="F97" s="380">
        <v>564</v>
      </c>
      <c r="G97" s="380">
        <v>4</v>
      </c>
      <c r="H97" s="380">
        <v>0</v>
      </c>
      <c r="I97" s="380">
        <v>0</v>
      </c>
      <c r="J97" s="656" t="s">
        <v>491</v>
      </c>
      <c r="K97" s="657"/>
    </row>
    <row r="98" spans="1:11">
      <c r="A98" s="362">
        <v>2820</v>
      </c>
      <c r="B98" s="391">
        <v>3822</v>
      </c>
      <c r="C98" s="382" t="s">
        <v>492</v>
      </c>
      <c r="D98" s="374">
        <f t="shared" si="14"/>
        <v>149</v>
      </c>
      <c r="E98" s="374">
        <f t="shared" si="14"/>
        <v>2</v>
      </c>
      <c r="F98" s="375">
        <v>149</v>
      </c>
      <c r="G98" s="375">
        <v>2</v>
      </c>
      <c r="H98" s="375">
        <v>0</v>
      </c>
      <c r="I98" s="375">
        <v>0</v>
      </c>
      <c r="J98" s="638" t="s">
        <v>493</v>
      </c>
      <c r="K98" s="639"/>
    </row>
    <row r="99" spans="1:11" s="376" customFormat="1" ht="15">
      <c r="A99" s="376">
        <v>29</v>
      </c>
      <c r="B99" s="389">
        <v>3830</v>
      </c>
      <c r="C99" s="390" t="s">
        <v>494</v>
      </c>
      <c r="D99" s="379">
        <f t="shared" si="14"/>
        <v>211</v>
      </c>
      <c r="E99" s="379">
        <f t="shared" si="14"/>
        <v>9</v>
      </c>
      <c r="F99" s="380">
        <v>191</v>
      </c>
      <c r="G99" s="380">
        <v>6</v>
      </c>
      <c r="H99" s="380">
        <v>20</v>
      </c>
      <c r="I99" s="380">
        <v>3</v>
      </c>
      <c r="J99" s="656" t="s">
        <v>495</v>
      </c>
      <c r="K99" s="657"/>
    </row>
    <row r="100" spans="1:11" ht="22.5">
      <c r="A100" s="362">
        <v>2920</v>
      </c>
      <c r="B100" s="387">
        <v>39</v>
      </c>
      <c r="C100" s="373" t="s">
        <v>496</v>
      </c>
      <c r="D100" s="374">
        <f t="shared" si="14"/>
        <v>378</v>
      </c>
      <c r="E100" s="374">
        <f t="shared" si="14"/>
        <v>6</v>
      </c>
      <c r="F100" s="375">
        <v>378</v>
      </c>
      <c r="G100" s="375">
        <v>6</v>
      </c>
      <c r="H100" s="375">
        <v>0</v>
      </c>
      <c r="I100" s="375">
        <v>0</v>
      </c>
      <c r="J100" s="634" t="s">
        <v>497</v>
      </c>
      <c r="K100" s="635"/>
    </row>
    <row r="101" spans="1:11" s="376" customFormat="1" ht="22.5" customHeight="1">
      <c r="A101" s="376">
        <v>2930</v>
      </c>
      <c r="B101" s="389">
        <v>3900</v>
      </c>
      <c r="C101" s="390" t="s">
        <v>496</v>
      </c>
      <c r="D101" s="379">
        <f t="shared" si="14"/>
        <v>378</v>
      </c>
      <c r="E101" s="379">
        <f t="shared" si="14"/>
        <v>6</v>
      </c>
      <c r="F101" s="380">
        <v>378</v>
      </c>
      <c r="G101" s="380">
        <v>6</v>
      </c>
      <c r="H101" s="380">
        <v>0</v>
      </c>
      <c r="I101" s="380">
        <v>0</v>
      </c>
      <c r="J101" s="656" t="s">
        <v>497</v>
      </c>
      <c r="K101" s="657"/>
    </row>
    <row r="102" spans="1:11" ht="36" customHeight="1">
      <c r="A102" s="406" t="s">
        <v>498</v>
      </c>
      <c r="B102" s="668" t="s">
        <v>499</v>
      </c>
      <c r="C102" s="669"/>
      <c r="D102" s="571">
        <f>D92+D90+D17+D11</f>
        <v>166669</v>
      </c>
      <c r="E102" s="571">
        <f t="shared" ref="E102:H102" si="19">E92+E90+E17+E11</f>
        <v>3593</v>
      </c>
      <c r="F102" s="571">
        <f t="shared" si="19"/>
        <v>157581</v>
      </c>
      <c r="G102" s="571">
        <f t="shared" si="19"/>
        <v>1620</v>
      </c>
      <c r="H102" s="571">
        <f t="shared" si="19"/>
        <v>9088</v>
      </c>
      <c r="I102" s="571">
        <f>I92+I90+I17+I11</f>
        <v>1973</v>
      </c>
      <c r="J102" s="624" t="s">
        <v>500</v>
      </c>
      <c r="K102" s="625"/>
    </row>
    <row r="103" spans="1:11">
      <c r="H103" s="407"/>
    </row>
    <row r="106" spans="1:11">
      <c r="D106" s="408"/>
    </row>
  </sheetData>
  <mergeCells count="107">
    <mergeCell ref="J100:K100"/>
    <mergeCell ref="J101:K101"/>
    <mergeCell ref="B102:C102"/>
    <mergeCell ref="J70:K70"/>
    <mergeCell ref="J36:K36"/>
    <mergeCell ref="J96:K96"/>
    <mergeCell ref="J93:K93"/>
    <mergeCell ref="J94:K94"/>
    <mergeCell ref="J95:K95"/>
    <mergeCell ref="J97:K97"/>
    <mergeCell ref="J98:K98"/>
    <mergeCell ref="J99:K99"/>
    <mergeCell ref="J87:K87"/>
    <mergeCell ref="J88:K88"/>
    <mergeCell ref="J89:K89"/>
    <mergeCell ref="J90:K90"/>
    <mergeCell ref="J91:K91"/>
    <mergeCell ref="J92:K92"/>
    <mergeCell ref="J81:K81"/>
    <mergeCell ref="J82:K82"/>
    <mergeCell ref="J83:K83"/>
    <mergeCell ref="J84:K84"/>
    <mergeCell ref="J85:K85"/>
    <mergeCell ref="J86:K86"/>
    <mergeCell ref="J75:K75"/>
    <mergeCell ref="J76:K76"/>
    <mergeCell ref="J77:K77"/>
    <mergeCell ref="J78:K78"/>
    <mergeCell ref="J79:K79"/>
    <mergeCell ref="J80:K80"/>
    <mergeCell ref="J68:K68"/>
    <mergeCell ref="J69:K69"/>
    <mergeCell ref="J71:K71"/>
    <mergeCell ref="J72:K72"/>
    <mergeCell ref="J73:K73"/>
    <mergeCell ref="J74:K74"/>
    <mergeCell ref="J60:K60"/>
    <mergeCell ref="J61:K61"/>
    <mergeCell ref="J63:K63"/>
    <mergeCell ref="J65:K65"/>
    <mergeCell ref="J66:K66"/>
    <mergeCell ref="J67:K67"/>
    <mergeCell ref="J54:K54"/>
    <mergeCell ref="J55:K55"/>
    <mergeCell ref="J56:K56"/>
    <mergeCell ref="J57:K57"/>
    <mergeCell ref="J58:K58"/>
    <mergeCell ref="J59:K59"/>
    <mergeCell ref="J48:K48"/>
    <mergeCell ref="J49:K49"/>
    <mergeCell ref="J50:K50"/>
    <mergeCell ref="J51:K51"/>
    <mergeCell ref="J52:K52"/>
    <mergeCell ref="J53:K53"/>
    <mergeCell ref="J42:K42"/>
    <mergeCell ref="J43:K43"/>
    <mergeCell ref="J44:K44"/>
    <mergeCell ref="J45:K45"/>
    <mergeCell ref="J46:K46"/>
    <mergeCell ref="J47:K47"/>
    <mergeCell ref="J35:K35"/>
    <mergeCell ref="J37:K37"/>
    <mergeCell ref="J38:K38"/>
    <mergeCell ref="J39:K39"/>
    <mergeCell ref="J40:K40"/>
    <mergeCell ref="J41:K41"/>
    <mergeCell ref="J29:K29"/>
    <mergeCell ref="J30:K30"/>
    <mergeCell ref="J31:K31"/>
    <mergeCell ref="J32:K32"/>
    <mergeCell ref="J33:K33"/>
    <mergeCell ref="J34:K34"/>
    <mergeCell ref="J24:K24"/>
    <mergeCell ref="J25:K25"/>
    <mergeCell ref="J26:K26"/>
    <mergeCell ref="J27:K27"/>
    <mergeCell ref="J28:K28"/>
    <mergeCell ref="J17:K17"/>
    <mergeCell ref="J18:K18"/>
    <mergeCell ref="J19:K19"/>
    <mergeCell ref="J20:K20"/>
    <mergeCell ref="J21:K21"/>
    <mergeCell ref="J22:K22"/>
    <mergeCell ref="J102:K102"/>
    <mergeCell ref="B1:K1"/>
    <mergeCell ref="C2:J2"/>
    <mergeCell ref="C3:J3"/>
    <mergeCell ref="C4:J4"/>
    <mergeCell ref="C5:J5"/>
    <mergeCell ref="B6:C6"/>
    <mergeCell ref="D6:I6"/>
    <mergeCell ref="J6:K6"/>
    <mergeCell ref="J11:K11"/>
    <mergeCell ref="J12:K12"/>
    <mergeCell ref="J13:K13"/>
    <mergeCell ref="J14:K14"/>
    <mergeCell ref="J15:K15"/>
    <mergeCell ref="J16:K16"/>
    <mergeCell ref="B7:B10"/>
    <mergeCell ref="C7:C10"/>
    <mergeCell ref="D7:E8"/>
    <mergeCell ref="F7:G7"/>
    <mergeCell ref="H7:I7"/>
    <mergeCell ref="J7:K10"/>
    <mergeCell ref="F8:G8"/>
    <mergeCell ref="H8:I8"/>
    <mergeCell ref="J23:K23"/>
  </mergeCells>
  <printOptions horizontalCentered="1"/>
  <pageMargins left="0" right="0" top="0.196527777777778" bottom="0" header="0.31458333333333299" footer="0.31458333333333299"/>
  <pageSetup paperSize="9" scale="95" orientation="landscape" r:id="rId1"/>
  <rowBreaks count="4" manualBreakCount="4">
    <brk id="37" max="10" man="1"/>
    <brk id="55" min="1" max="10" man="1"/>
    <brk id="73" max="10" man="1"/>
    <brk id="89"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Industry &amp; Energy Statistics 2017</EnglishTitle>
    <PublishingRollupImage xmlns="http://schemas.microsoft.com/sharepoint/v3" xsi:nil="true"/>
    <TaxCatchAll xmlns="b1657202-86a7-46c3-ba71-02bb0da5a392"/>
    <DocType xmlns="b1657202-86a7-46c3-ba71-02bb0da5a392">
      <Value>Report</Value>
      <Value>Publication</Value>
    </DocType>
    <DocumentDescription xmlns="b1657202-86a7-46c3-ba71-02bb0da5a392">النشرة السنوية لإحصاءات الطاقة والصناعة 2017</DocumentDescription>
    <TaxKeywordTaxHTField xmlns="b1657202-86a7-46c3-ba71-02bb0da5a392">
      <Terms xmlns="http://schemas.microsoft.com/office/infopath/2007/PartnerControls"/>
    </TaxKeywordTaxHTField>
    <Year xmlns="b1657202-86a7-46c3-ba71-02bb0da5a392">2017</Year>
    <PublishingStartDate xmlns="http://schemas.microsoft.com/sharepoint/v3">2018-11-25T21:00:00+00:00</PublishingStartDate>
    <Visible xmlns="b1657202-86a7-46c3-ba71-02bb0da5a392">true</Visible>
    <ArabicTitle xmlns="b1657202-86a7-46c3-ba71-02bb0da5a392">النشرة السنوية لإحصاءات الطاقة والصناعة 2017</ArabicTitle>
    <DocumentDescription0 xmlns="423524d6-f9d7-4b47-aadf-7b8f6888b7b0">The Annual Bulletin of Industry &amp; Energy Statistics 2017</DocumentDescription0>
    <DocPeriodicity xmlns="423524d6-f9d7-4b47-aadf-7b8f6888b7b0">Annual</DocPeriodicity>
  </documentManagement>
</p:properties>
</file>

<file path=customXml/itemProps1.xml><?xml version="1.0" encoding="utf-8"?>
<ds:datastoreItem xmlns:ds="http://schemas.openxmlformats.org/officeDocument/2006/customXml" ds:itemID="{577948ED-1006-4EBB-9EC7-6B217F0851CA}"/>
</file>

<file path=customXml/itemProps2.xml><?xml version="1.0" encoding="utf-8"?>
<ds:datastoreItem xmlns:ds="http://schemas.openxmlformats.org/officeDocument/2006/customXml" ds:itemID="{D7EABA39-5F9B-4403-997E-9817A6C47AC6}"/>
</file>

<file path=customXml/itemProps3.xml><?xml version="1.0" encoding="utf-8"?>
<ds:datastoreItem xmlns:ds="http://schemas.openxmlformats.org/officeDocument/2006/customXml" ds:itemID="{5611D0D0-4648-4E19-9B6F-65FE3FF8DE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48</vt:i4>
      </vt:variant>
    </vt:vector>
  </HeadingPairs>
  <TitlesOfParts>
    <vt:vector size="79" baseType="lpstr">
      <vt:lpstr>Sheet1</vt:lpstr>
      <vt:lpstr>First </vt:lpstr>
      <vt:lpstr>Preface </vt:lpstr>
      <vt:lpstr>Index</vt:lpstr>
      <vt:lpstr>Introduction</vt:lpstr>
      <vt:lpstr>Data </vt:lpstr>
      <vt:lpstr>Concepts  </vt:lpstr>
      <vt:lpstr>CH1</vt:lpstr>
      <vt:lpstr>1</vt:lpstr>
      <vt:lpstr>CH2</vt:lpstr>
      <vt:lpstr>2 </vt:lpstr>
      <vt:lpstr>3 </vt:lpstr>
      <vt:lpstr>4 </vt:lpstr>
      <vt:lpstr>5 </vt:lpstr>
      <vt:lpstr>6</vt:lpstr>
      <vt:lpstr>CH3</vt:lpstr>
      <vt:lpstr>7</vt:lpstr>
      <vt:lpstr>8</vt:lpstr>
      <vt:lpstr>9</vt:lpstr>
      <vt:lpstr>10</vt:lpstr>
      <vt:lpstr>11 </vt:lpstr>
      <vt:lpstr>CH4</vt:lpstr>
      <vt:lpstr>12</vt:lpstr>
      <vt:lpstr>13</vt:lpstr>
      <vt:lpstr>14</vt:lpstr>
      <vt:lpstr>15</vt:lpstr>
      <vt:lpstr>16</vt:lpstr>
      <vt:lpstr>17</vt:lpstr>
      <vt:lpstr>18 </vt:lpstr>
      <vt:lpstr>Sheet2</vt:lpstr>
      <vt:lpstr>Sheet3</vt:lpstr>
      <vt:lpstr>'1'!Print_Area</vt:lpstr>
      <vt:lpstr>'10'!Print_Area</vt:lpstr>
      <vt:lpstr>'11 '!Print_Area</vt:lpstr>
      <vt:lpstr>'12'!Print_Area</vt:lpstr>
      <vt:lpstr>'13'!Print_Area</vt:lpstr>
      <vt:lpstr>'15'!Print_Area</vt:lpstr>
      <vt:lpstr>'16'!Print_Area</vt:lpstr>
      <vt:lpstr>'17'!Print_Area</vt:lpstr>
      <vt:lpstr>'18 '!Print_Area</vt:lpstr>
      <vt:lpstr>'2 '!Print_Area</vt:lpstr>
      <vt:lpstr>'3 '!Print_Area</vt:lpstr>
      <vt:lpstr>'4 '!Print_Area</vt:lpstr>
      <vt:lpstr>'5 '!Print_Area</vt:lpstr>
      <vt:lpstr>'7'!Print_Area</vt:lpstr>
      <vt:lpstr>'8'!Print_Area</vt:lpstr>
      <vt:lpstr>'9'!Print_Area</vt:lpstr>
      <vt:lpstr>'CH1'!Print_Area</vt:lpstr>
      <vt:lpstr>'CH2'!Print_Area</vt:lpstr>
      <vt:lpstr>'CH3'!Print_Area</vt:lpstr>
      <vt:lpstr>'CH4'!Print_Area</vt:lpstr>
      <vt:lpstr>'Concepts  '!Print_Area</vt:lpstr>
      <vt:lpstr>'Data '!Print_Area</vt:lpstr>
      <vt:lpstr>'First '!Print_Area</vt:lpstr>
      <vt:lpstr>Index!Print_Area</vt:lpstr>
      <vt:lpstr>Introduction!Print_Area</vt:lpstr>
      <vt:lpstr>'Preface '!Print_Area</vt:lpstr>
      <vt:lpstr>Sheet1!Print_Area</vt:lpstr>
      <vt:lpstr>'1'!Print_Titles</vt:lpstr>
      <vt:lpstr>'10'!Print_Titles</vt:lpstr>
      <vt:lpstr>'11 '!Print_Titles</vt:lpstr>
      <vt:lpstr>'12'!Print_Titles</vt:lpstr>
      <vt:lpstr>'13'!Print_Titles</vt:lpstr>
      <vt:lpstr>'15'!Print_Titles</vt:lpstr>
      <vt:lpstr>'16'!Print_Titles</vt:lpstr>
      <vt:lpstr>'17'!Print_Titles</vt:lpstr>
      <vt:lpstr>'18 '!Print_Titles</vt:lpstr>
      <vt:lpstr>'2 '!Print_Titles</vt:lpstr>
      <vt:lpstr>'3 '!Print_Titles</vt:lpstr>
      <vt:lpstr>'4 '!Print_Titles</vt:lpstr>
      <vt:lpstr>'5 '!Print_Titles</vt:lpstr>
      <vt:lpstr>'6'!Print_Titles</vt:lpstr>
      <vt:lpstr>'7'!Print_Titles</vt:lpstr>
      <vt:lpstr>'8'!Print_Titles</vt:lpstr>
      <vt:lpstr>'9'!Print_Titles</vt:lpstr>
      <vt:lpstr>'Concepts  '!Print_Titles</vt:lpstr>
      <vt:lpstr>'Data '!Print_Titles</vt:lpstr>
      <vt:lpstr>Index!Print_Titles</vt:lpstr>
      <vt:lpstr>Introduction!Print_Titles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Industry &amp; Energy Statistics 2017</dc:title>
  <dc:creator>saber</dc:creator>
  <cp:keywords/>
  <cp:lastModifiedBy>Fatma Khalaf Ali Alboainian</cp:lastModifiedBy>
  <cp:lastPrinted>2018-11-14T05:40:29Z</cp:lastPrinted>
  <dcterms:created xsi:type="dcterms:W3CDTF">2008-02-05T08:44:00Z</dcterms:created>
  <dcterms:modified xsi:type="dcterms:W3CDTF">2018-11-14T08:34:14Z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1033-10.2.0.5824</vt:lpwstr>
  </property>
  <property fmtid="{D5CDD505-2E9C-101B-9397-08002B2CF9AE}" pid="3" name="ContentTypeId">
    <vt:lpwstr>0x0101005B6F1207514BA84095F136A74049D6F500F1F1E948EAA66A42B0F3AAD71C9FA928</vt:lpwstr>
  </property>
  <property fmtid="{D5CDD505-2E9C-101B-9397-08002B2CF9AE}" pid="4" name="TaxKeyword">
    <vt:lpwstr/>
  </property>
  <property fmtid="{D5CDD505-2E9C-101B-9397-08002B2CF9AE}" pid="5" name="CategoryDescription">
    <vt:lpwstr>The Annual Bulletin of Industry &amp; Energy Statistics 2017</vt:lpwstr>
  </property>
</Properties>
</file>